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0" windowWidth="17505" windowHeight="11025" tabRatio="507" activeTab="0"/>
  </bookViews>
  <sheets>
    <sheet name="記入例" sheetId="1" r:id="rId1"/>
    <sheet name="提出用" sheetId="2" r:id="rId2"/>
    <sheet name="作業用" sheetId="3" r:id="rId3"/>
  </sheets>
  <definedNames>
    <definedName name="_xlnm.Print_Area" localSheetId="0">'記入例'!$A$1:$AD$193</definedName>
    <definedName name="_xlnm.Print_Area" localSheetId="1">'提出用'!$A$1:$AE$191</definedName>
    <definedName name="_xlnm.Print_Titles" localSheetId="0">'記入例'!$6:$6</definedName>
    <definedName name="_xlnm.Print_Titles" localSheetId="1">'提出用'!$6:$6</definedName>
  </definedNames>
  <calcPr fullCalcOnLoad="1"/>
</workbook>
</file>

<file path=xl/sharedStrings.xml><?xml version="1.0" encoding="utf-8"?>
<sst xmlns="http://schemas.openxmlformats.org/spreadsheetml/2006/main" count="397" uniqueCount="184">
  <si>
    <t>中</t>
  </si>
  <si>
    <t>高</t>
  </si>
  <si>
    <t>学校ＴＥＬ</t>
  </si>
  <si>
    <t>記入者氏名</t>
  </si>
  <si>
    <t>Ⅰ．教員持ち時間について</t>
  </si>
  <si>
    <t>性別</t>
  </si>
  <si>
    <t>雇用形態</t>
  </si>
  <si>
    <t>国語</t>
  </si>
  <si>
    <t>社会</t>
  </si>
  <si>
    <t>数学</t>
  </si>
  <si>
    <t>理科</t>
  </si>
  <si>
    <t>芸術</t>
  </si>
  <si>
    <t>情報</t>
  </si>
  <si>
    <t>総合</t>
  </si>
  <si>
    <t>ＨＲ</t>
  </si>
  <si>
    <t>道徳</t>
  </si>
  <si>
    <t>合計</t>
  </si>
  <si>
    <t>専任持ち時間人数</t>
  </si>
  <si>
    <t>持時間数</t>
  </si>
  <si>
    <t>人数</t>
  </si>
  <si>
    <t>合　計</t>
  </si>
  <si>
    <t>英語</t>
  </si>
  <si>
    <t>英語　外国語</t>
  </si>
  <si>
    <t>校務分掌</t>
  </si>
  <si>
    <t>国語</t>
  </si>
  <si>
    <t>教科主任</t>
  </si>
  <si>
    <t>社会</t>
  </si>
  <si>
    <t>数学</t>
  </si>
  <si>
    <t>進路指導主任</t>
  </si>
  <si>
    <t>生活指導主任</t>
  </si>
  <si>
    <t>理科</t>
  </si>
  <si>
    <t>芸術</t>
  </si>
  <si>
    <t>専任持ち時間平均</t>
  </si>
  <si>
    <t>専任持ち時間全体平均</t>
  </si>
  <si>
    <t>全体の専任率</t>
  </si>
  <si>
    <t>クラス
担任</t>
  </si>
  <si>
    <t>保健
体育</t>
  </si>
  <si>
    <t>技術
家庭</t>
  </si>
  <si>
    <t>↓該当するものに○を</t>
  </si>
  <si>
    <t>＜性別＞男性は１，女性は２を記入して下さい。</t>
  </si>
  <si>
    <t>＜クラス担任＞　クラス担任は１を記入して下さい。</t>
  </si>
  <si>
    <t>◆書道・美術・音楽　→　芸術</t>
  </si>
  <si>
    <t>＜合計＞個人のそれぞれの持ち時間の合計を記入して下さい。</t>
  </si>
  <si>
    <t>◆化学、科学、生物、地学　→　理科</t>
  </si>
  <si>
    <t>◆現代文、古文、漢文　→　国語</t>
  </si>
  <si>
    <t>◆公民・地理・歴史・倫理・政経・現代社会　→　社会</t>
  </si>
  <si>
    <t>★各項目の記入については、それぞれの項目の指示に従って記入・入力をお願いします。</t>
  </si>
  <si>
    <t>＊下記の教科は、便宜上それぞれ所属教科に読みかえて、上記表に記入・入力をお願いします。</t>
  </si>
  <si>
    <t>＜氏名＞　名前については個人情報ということもあります。特段記入の必要はありません。番号でも、アルファベットでも結構です。</t>
  </si>
  <si>
    <t>学　　校　　名</t>
  </si>
  <si>
    <t>数学</t>
  </si>
  <si>
    <t>総合</t>
  </si>
  <si>
    <t>保健
体育</t>
  </si>
  <si>
    <t>英語
外国語</t>
  </si>
  <si>
    <t>雇用形態</t>
  </si>
  <si>
    <t>国語</t>
  </si>
  <si>
    <t>社会</t>
  </si>
  <si>
    <t>数学</t>
  </si>
  <si>
    <t>理科</t>
  </si>
  <si>
    <t>英語</t>
  </si>
  <si>
    <t>芸術</t>
  </si>
  <si>
    <t>家庭</t>
  </si>
  <si>
    <t>情報</t>
  </si>
  <si>
    <t>校長</t>
  </si>
  <si>
    <t>副校長</t>
  </si>
  <si>
    <t>教務主任</t>
  </si>
  <si>
    <t>教科主任</t>
  </si>
  <si>
    <t>司書</t>
  </si>
  <si>
    <t>情報</t>
  </si>
  <si>
    <t>↑所属教科及び雇用形態に専任が居なければ、エラー表示されます。</t>
  </si>
  <si>
    <t>＜雇用形態＞１．専任教員　　２．常勤（専任）講師(年契約）　　３．非常勤講師　　４．派遣　　５．請負（委託）　　６．その他</t>
  </si>
  <si>
    <t>＊２つ以上の教科を担当している場合で、所属教科が明確な場合はその教科を、明確でない場合は持ち時間数の多い方を記入して下さい。</t>
  </si>
  <si>
    <t>◆家庭　→　技術家庭</t>
  </si>
  <si>
    <t>＊特別な教科があれば道徳の右に付け加えてください（例　聖書）。</t>
  </si>
  <si>
    <t>◆専任の「0～27」までの各持ち時間数には、「13.5」「15.5」の様に、小数以下の表記はするようにしておりません。少数以下の数字がある場合、小数点以下を切り上げて下さい。但しその場合はご連絡ください。</t>
  </si>
  <si>
    <t>備考</t>
  </si>
  <si>
    <t>国語</t>
  </si>
  <si>
    <t>社会</t>
  </si>
  <si>
    <t>数学</t>
  </si>
  <si>
    <t>理科</t>
  </si>
  <si>
    <t>英語（外国語）</t>
  </si>
  <si>
    <t>保健体育</t>
  </si>
  <si>
    <t>芸術</t>
  </si>
  <si>
    <t>技術家庭</t>
  </si>
  <si>
    <t>情報</t>
  </si>
  <si>
    <t>総合</t>
  </si>
  <si>
    <t>ＨＲ</t>
  </si>
  <si>
    <t>道徳</t>
  </si>
  <si>
    <t>所属教科</t>
  </si>
  <si>
    <t>クラス担任</t>
  </si>
  <si>
    <t>担任以外</t>
  </si>
  <si>
    <t>専任</t>
  </si>
  <si>
    <t>常勤（専任）講師</t>
  </si>
  <si>
    <t>非常勤講師</t>
  </si>
  <si>
    <t>派遣</t>
  </si>
  <si>
    <t>請負（委託）</t>
  </si>
  <si>
    <t>その他</t>
  </si>
  <si>
    <t>組合</t>
  </si>
  <si>
    <t>既加入</t>
  </si>
  <si>
    <t>新加入</t>
  </si>
  <si>
    <t>未加入</t>
  </si>
  <si>
    <t>氏名（省略可）</t>
  </si>
  <si>
    <t>↑所属教科及び雇用形態に専任が居なければ、エラー表示されます。手書きの場合は省略可。</t>
  </si>
  <si>
    <t>※持ち時間ゼロの人数は含まず。手書きの場合は省略可。</t>
  </si>
  <si>
    <t>所属教科</t>
  </si>
  <si>
    <t>私教連</t>
  </si>
  <si>
    <t>東京私教連高等学校</t>
  </si>
  <si>
    <t>03-3230-4091</t>
  </si>
  <si>
    <t>私教連太郎</t>
  </si>
  <si>
    <t>東京</t>
  </si>
  <si>
    <t>保健体育</t>
  </si>
  <si>
    <t>保健体育</t>
  </si>
  <si>
    <t>◆体育　→　保健体育</t>
  </si>
  <si>
    <t>技術家庭</t>
  </si>
  <si>
    <t>技術家庭</t>
  </si>
  <si>
    <t>専任総持ち時間数</t>
  </si>
  <si>
    <t>専任教諭数</t>
  </si>
  <si>
    <t>★エクセルファイルをご希望の方は私教連ホームページからダウンロードしてください。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</si>
  <si>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</si>
  <si>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</si>
  <si>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</si>
  <si>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</si>
  <si>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</si>
  <si>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</si>
  <si>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</si>
  <si>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</si>
  <si>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</si>
  <si>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</si>
  <si>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</si>
  <si>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</si>
  <si>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</si>
  <si>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</si>
  <si>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</si>
  <si>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</si>
  <si>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</si>
  <si>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</si>
  <si>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</si>
  <si>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</si>
  <si>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</si>
  <si>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</si>
  <si>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</si>
  <si>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</si>
  <si>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</si>
  <si>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</si>
  <si>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</si>
  <si>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</si>
  <si>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</si>
  <si>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</si>
  <si>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</si>
  <si>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</si>
  <si>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BA</t>
  </si>
  <si>
    <t>BB</t>
  </si>
  <si>
    <t>BC</t>
  </si>
  <si>
    <t>BD</t>
  </si>
  <si>
    <t>BE</t>
  </si>
  <si>
    <t>BF</t>
  </si>
  <si>
    <t>CC</t>
  </si>
  <si>
    <t>CA</t>
  </si>
  <si>
    <t>CB</t>
  </si>
  <si>
    <t>CD</t>
  </si>
  <si>
    <t>CE</t>
  </si>
  <si>
    <t>CF</t>
  </si>
  <si>
    <t>DA</t>
  </si>
  <si>
    <t>DB</t>
  </si>
  <si>
    <t>DC</t>
  </si>
  <si>
    <t>DD</t>
  </si>
  <si>
    <t>DE</t>
  </si>
  <si>
    <t>DF</t>
  </si>
  <si>
    <t>EA</t>
  </si>
  <si>
    <t>EB</t>
  </si>
  <si>
    <t>EC</t>
  </si>
  <si>
    <t>色部分を記入してください</t>
  </si>
  <si>
    <t>例を参照にして</t>
  </si>
  <si>
    <t>左の色の部分を下記（裏面）の事項にしたがって入力してください。他の部分はエクセルファイルで計算されます。行は削除しないでください。エクセルファイルの場合、行が足りないときは非表示部分を再表示させてください。再表示後も足りない場合は行を挿入してください。エクセルファイルは私教連のHPからダウンロードできます。</t>
  </si>
  <si>
    <t>◆外国語　→　英語</t>
  </si>
  <si>
    <t>＜雇用形態＞１．専任教員　　２．常勤（専任）講師(年契約）　　３．非常勤講師　　４．派遣　　５．請負（委託）　　６．継続（再）雇用　　７．その他</t>
  </si>
  <si>
    <t>年齢*</t>
  </si>
  <si>
    <t>＜年齢＞今回、組合員の年齢別構成を調査するため、おおよその年齢を入れてください。</t>
  </si>
  <si>
    <t>↑行は63～165を非表示にしてあります。また、165より多い場合は行を挿入してください。</t>
  </si>
  <si>
    <t>授業数における専任率</t>
  </si>
  <si>
    <r>
      <t>＜各教科＞それぞれの教員の担当時間数を記入。　＊上の項目にない教科については、道徳より</t>
    </r>
    <r>
      <rPr>
        <sz val="11"/>
        <rFont val="UD デジタル 教科書体 N-R"/>
        <family val="1"/>
      </rPr>
      <t>右の列に追加して記入・入力して下さい。</t>
    </r>
  </si>
  <si>
    <t>年齢</t>
  </si>
  <si>
    <t>&lt;2024年度&gt;</t>
  </si>
  <si>
    <r>
      <t>＜組合員＞１．既加入　　２．新加入（2024</t>
    </r>
    <r>
      <rPr>
        <sz val="11"/>
        <color indexed="8"/>
        <rFont val="UD デジタル 教科書体 N-R"/>
        <family val="1"/>
      </rPr>
      <t>年度加入者）　　３．未加入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</si>
</sst>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.0%"/>
    <numFmt numFmtId="179" formatCode="0.0_);[Red]\(0.0\)"/>
    <numFmt numFmtId="180" formatCode="0;[Red]0"/>
    <numFmt numFmtId="181" formatCode="#;&quot;&quot;"/>
    <numFmt numFmtId="182" formatCode="#,;&quot;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#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2"/>
      <name val="UD デジタル 教科書体 N-R"/>
      <family val="1"/>
    </font>
    <font>
      <sz val="11"/>
      <name val="UD デジタル 教科書体 N-R"/>
      <family val="1"/>
    </font>
    <font>
      <sz val="10"/>
      <name val="UD デジタル 教科書体 N-R"/>
      <family val="1"/>
    </font>
    <font>
      <b/>
      <sz val="14"/>
      <name val="UD デジタル 教科書体 N-R"/>
      <family val="1"/>
    </font>
    <font>
      <sz val="9"/>
      <name val="UD デジタル 教科書体 N-R"/>
      <family val="1"/>
    </font>
    <font>
      <sz val="8"/>
      <name val="UD デジタル 教科書体 N-R"/>
      <family val="1"/>
    </font>
    <font>
      <sz val="11"/>
      <color indexed="8"/>
      <name val="UD デジタル 教科書体 N-R"/>
      <family val="1"/>
    </font>
    <font>
      <b/>
      <sz val="11"/>
      <name val="UD デジタル 教科書体 N-R"/>
      <family val="1"/>
    </font>
    <font>
      <u val="single"/>
      <sz val="11"/>
      <color indexed="8"/>
      <name val="UD デジタル 教科書体 N-R"/>
      <family val="1"/>
    </font>
    <font>
      <b/>
      <sz val="12"/>
      <name val="UD デジタル 教科書体 N-R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UD デジタル 教科書体 N-R"/>
      <family val="1"/>
    </font>
    <font>
      <sz val="10"/>
      <color indexed="8"/>
      <name val="UD デジタル 教科書体 N-R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UD デジタル 教科書体 N-R"/>
      <family val="1"/>
    </font>
    <font>
      <sz val="9"/>
      <color theme="1"/>
      <name val="UD デジタル 教科書体 N-R"/>
      <family val="1"/>
    </font>
    <font>
      <sz val="10"/>
      <color theme="1"/>
      <name val="UD デジタル 教科書体 N-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/>
      <right>
        <color indexed="63"/>
      </right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/>
      <top style="thin"/>
      <bottom style="hair"/>
    </border>
    <border>
      <left style="thin"/>
      <right style="thin"/>
      <top style="hair"/>
      <bottom style="hair"/>
    </border>
    <border>
      <left/>
      <right>
        <color indexed="63"/>
      </right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0" xfId="60" applyFont="1">
      <alignment vertical="center"/>
      <protection/>
    </xf>
    <xf numFmtId="0" fontId="51" fillId="0" borderId="0" xfId="0" applyFont="1" applyAlignment="1">
      <alignment vertical="center"/>
    </xf>
    <xf numFmtId="0" fontId="4" fillId="0" borderId="0" xfId="60" applyFont="1" applyAlignment="1">
      <alignment/>
      <protection/>
    </xf>
    <xf numFmtId="0" fontId="4" fillId="0" borderId="0" xfId="60" applyFont="1" applyAlignment="1">
      <alignment horizontal="right"/>
      <protection/>
    </xf>
    <xf numFmtId="0" fontId="51" fillId="0" borderId="0" xfId="60" applyFont="1">
      <alignment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5" fillId="0" borderId="0" xfId="60" applyFont="1" applyBorder="1" applyAlignment="1">
      <alignment horizontal="center" vertical="center"/>
      <protection/>
    </xf>
    <xf numFmtId="0" fontId="6" fillId="0" borderId="0" xfId="60" applyFont="1" applyAlignment="1">
      <alignment/>
      <protection/>
    </xf>
    <xf numFmtId="0" fontId="4" fillId="0" borderId="0" xfId="60" applyFont="1" applyBorder="1" applyAlignment="1">
      <alignment horizontal="center"/>
      <protection/>
    </xf>
    <xf numFmtId="0" fontId="4" fillId="0" borderId="0" xfId="60" applyFont="1" applyAlignment="1">
      <alignment vertical="top"/>
      <protection/>
    </xf>
    <xf numFmtId="0" fontId="4" fillId="33" borderId="20" xfId="60" applyFont="1" applyFill="1" applyBorder="1">
      <alignment vertical="center"/>
      <protection/>
    </xf>
    <xf numFmtId="0" fontId="4" fillId="0" borderId="0" xfId="60" applyFont="1" applyAlignment="1">
      <alignment horizontal="left" vertical="center" indent="1"/>
      <protection/>
    </xf>
    <xf numFmtId="0" fontId="7" fillId="0" borderId="0" xfId="60" applyFont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 wrapText="1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 vertical="center" wrapText="1"/>
      <protection/>
    </xf>
    <xf numFmtId="0" fontId="4" fillId="0" borderId="22" xfId="60" applyFont="1" applyBorder="1" applyAlignment="1">
      <alignment horizontal="center" vertical="center" wrapText="1"/>
      <protection/>
    </xf>
    <xf numFmtId="0" fontId="52" fillId="0" borderId="20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0" xfId="60" applyFont="1" applyBorder="1">
      <alignment vertical="center"/>
      <protection/>
    </xf>
    <xf numFmtId="0" fontId="4" fillId="33" borderId="23" xfId="60" applyFont="1" applyFill="1" applyBorder="1" applyAlignment="1">
      <alignment horizontal="center" vertical="center"/>
      <protection/>
    </xf>
    <xf numFmtId="0" fontId="4" fillId="33" borderId="24" xfId="60" applyFont="1" applyFill="1" applyBorder="1" applyAlignment="1">
      <alignment horizontal="center" vertical="center"/>
      <protection/>
    </xf>
    <xf numFmtId="0" fontId="4" fillId="33" borderId="23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9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4" fillId="33" borderId="30" xfId="60" applyFont="1" applyFill="1" applyBorder="1" applyAlignment="1">
      <alignment horizontal="center" vertical="center"/>
      <protection/>
    </xf>
    <xf numFmtId="0" fontId="4" fillId="33" borderId="31" xfId="60" applyFont="1" applyFill="1" applyBorder="1" applyAlignment="1">
      <alignment horizontal="center" vertical="center"/>
      <protection/>
    </xf>
    <xf numFmtId="0" fontId="4" fillId="33" borderId="3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4" xfId="60" applyFont="1" applyBorder="1" applyAlignment="1">
      <alignment horizontal="center" vertical="center"/>
      <protection/>
    </xf>
    <xf numFmtId="0" fontId="4" fillId="0" borderId="35" xfId="60" applyFont="1" applyBorder="1" applyAlignment="1">
      <alignment horizontal="center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7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4" fillId="33" borderId="38" xfId="60" applyFont="1" applyFill="1" applyBorder="1" applyAlignment="1">
      <alignment horizontal="center" vertical="center"/>
      <protection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1" fillId="0" borderId="41" xfId="0" applyFont="1" applyBorder="1" applyAlignment="1">
      <alignment vertical="center"/>
    </xf>
    <xf numFmtId="0" fontId="51" fillId="0" borderId="42" xfId="0" applyFont="1" applyFill="1" applyBorder="1" applyAlignment="1">
      <alignment vertical="center"/>
    </xf>
    <xf numFmtId="0" fontId="4" fillId="0" borderId="0" xfId="60" applyFont="1" applyAlignment="1">
      <alignment horizontal="center" vertical="center"/>
      <protection/>
    </xf>
    <xf numFmtId="0" fontId="51" fillId="0" borderId="12" xfId="0" applyFont="1" applyBorder="1" applyAlignment="1">
      <alignment vertical="center"/>
    </xf>
    <xf numFmtId="0" fontId="51" fillId="0" borderId="13" xfId="0" applyFont="1" applyFill="1" applyBorder="1" applyAlignment="1">
      <alignment vertical="center"/>
    </xf>
    <xf numFmtId="0" fontId="51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vertical="center"/>
    </xf>
    <xf numFmtId="0" fontId="4" fillId="0" borderId="38" xfId="60" applyFont="1" applyBorder="1" applyAlignment="1">
      <alignment horizontal="center" vertical="center"/>
      <protection/>
    </xf>
    <xf numFmtId="0" fontId="4" fillId="0" borderId="3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8" fillId="0" borderId="30" xfId="60" applyFont="1" applyBorder="1" applyAlignment="1">
      <alignment horizontal="center" vertical="center"/>
      <protection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20" xfId="60" applyFont="1" applyBorder="1">
      <alignment vertical="center"/>
      <protection/>
    </xf>
    <xf numFmtId="0" fontId="4" fillId="0" borderId="20" xfId="60" applyFont="1" applyBorder="1" applyAlignment="1">
      <alignment horizontal="center" vertical="center"/>
      <protection/>
    </xf>
    <xf numFmtId="176" fontId="4" fillId="0" borderId="47" xfId="60" applyNumberFormat="1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48" xfId="60" applyFont="1" applyBorder="1" applyAlignment="1">
      <alignment horizontal="center" vertical="center"/>
      <protection/>
    </xf>
    <xf numFmtId="186" fontId="4" fillId="0" borderId="49" xfId="60" applyNumberFormat="1" applyFont="1" applyFill="1" applyBorder="1" applyAlignment="1">
      <alignment horizontal="center" vertical="center"/>
      <protection/>
    </xf>
    <xf numFmtId="182" fontId="4" fillId="0" borderId="49" xfId="60" applyNumberFormat="1" applyFont="1" applyFill="1" applyBorder="1" applyAlignment="1">
      <alignment horizontal="center" vertical="center"/>
      <protection/>
    </xf>
    <xf numFmtId="186" fontId="4" fillId="0" borderId="50" xfId="60" applyNumberFormat="1" applyFont="1" applyFill="1" applyBorder="1" applyAlignment="1">
      <alignment horizontal="center" vertical="center"/>
      <protection/>
    </xf>
    <xf numFmtId="186" fontId="4" fillId="0" borderId="20" xfId="60" applyNumberFormat="1" applyFont="1" applyFill="1" applyBorder="1" applyAlignment="1">
      <alignment horizontal="center" vertical="center"/>
      <protection/>
    </xf>
    <xf numFmtId="0" fontId="5" fillId="0" borderId="0" xfId="60" applyFont="1" applyBorder="1">
      <alignment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0" fontId="4" fillId="0" borderId="0" xfId="60" applyFont="1" applyBorder="1">
      <alignment vertical="center"/>
      <protection/>
    </xf>
    <xf numFmtId="0" fontId="7" fillId="0" borderId="51" xfId="60" applyFont="1" applyBorder="1" applyAlignment="1">
      <alignment horizontal="center" vertical="center" wrapText="1"/>
      <protection/>
    </xf>
    <xf numFmtId="0" fontId="7" fillId="0" borderId="52" xfId="60" applyFont="1" applyBorder="1" applyAlignment="1">
      <alignment horizontal="center" vertical="center" wrapText="1"/>
      <protection/>
    </xf>
    <xf numFmtId="0" fontId="52" fillId="0" borderId="52" xfId="60" applyFont="1" applyBorder="1" applyAlignment="1">
      <alignment horizontal="center" vertical="center" wrapText="1"/>
      <protection/>
    </xf>
    <xf numFmtId="0" fontId="7" fillId="0" borderId="53" xfId="60" applyFont="1" applyBorder="1" applyAlignment="1">
      <alignment horizontal="center" vertical="center" wrapText="1"/>
      <protection/>
    </xf>
    <xf numFmtId="0" fontId="51" fillId="0" borderId="0" xfId="60" applyFont="1" applyBorder="1">
      <alignment vertical="center"/>
      <protection/>
    </xf>
    <xf numFmtId="0" fontId="9" fillId="0" borderId="54" xfId="60" applyFont="1" applyBorder="1" applyAlignment="1">
      <alignment horizontal="center" vertical="center"/>
      <protection/>
    </xf>
    <xf numFmtId="176" fontId="5" fillId="0" borderId="10" xfId="60" applyNumberFormat="1" applyFont="1" applyFill="1" applyBorder="1">
      <alignment vertical="center"/>
      <protection/>
    </xf>
    <xf numFmtId="176" fontId="5" fillId="0" borderId="55" xfId="60" applyNumberFormat="1" applyFont="1" applyFill="1" applyBorder="1">
      <alignment vertical="center"/>
      <protection/>
    </xf>
    <xf numFmtId="176" fontId="5" fillId="0" borderId="11" xfId="60" applyNumberFormat="1" applyFont="1" applyFill="1" applyBorder="1">
      <alignment vertical="center"/>
      <protection/>
    </xf>
    <xf numFmtId="176" fontId="5" fillId="0" borderId="0" xfId="60" applyNumberFormat="1" applyFont="1" applyBorder="1">
      <alignment vertical="center"/>
      <protection/>
    </xf>
    <xf numFmtId="176" fontId="4" fillId="0" borderId="0" xfId="60" applyNumberFormat="1" applyFont="1">
      <alignment vertical="center"/>
      <protection/>
    </xf>
    <xf numFmtId="0" fontId="51" fillId="0" borderId="0" xfId="0" applyFont="1" applyFill="1" applyAlignment="1">
      <alignment vertical="center"/>
    </xf>
    <xf numFmtId="178" fontId="5" fillId="0" borderId="0" xfId="60" applyNumberFormat="1" applyFont="1" applyBorder="1">
      <alignment vertical="center"/>
      <protection/>
    </xf>
    <xf numFmtId="178" fontId="4" fillId="0" borderId="0" xfId="60" applyNumberFormat="1" applyFont="1">
      <alignment vertical="center"/>
      <protection/>
    </xf>
    <xf numFmtId="0" fontId="51" fillId="0" borderId="0" xfId="60" applyFont="1" applyFill="1">
      <alignment vertical="center"/>
      <protection/>
    </xf>
    <xf numFmtId="0" fontId="10" fillId="0" borderId="0" xfId="60" applyFont="1">
      <alignment vertical="center"/>
      <protection/>
    </xf>
    <xf numFmtId="0" fontId="9" fillId="0" borderId="0" xfId="60" applyFont="1">
      <alignment vertical="center"/>
      <protection/>
    </xf>
    <xf numFmtId="0" fontId="11" fillId="0" borderId="0" xfId="60" applyFont="1">
      <alignment vertical="center"/>
      <protection/>
    </xf>
    <xf numFmtId="0" fontId="51" fillId="0" borderId="56" xfId="0" applyFont="1" applyBorder="1" applyAlignment="1">
      <alignment horizontal="left" vertical="top"/>
    </xf>
    <xf numFmtId="0" fontId="51" fillId="0" borderId="57" xfId="0" applyFont="1" applyBorder="1" applyAlignment="1">
      <alignment horizontal="left" vertical="top"/>
    </xf>
    <xf numFmtId="0" fontId="51" fillId="0" borderId="58" xfId="0" applyFont="1" applyBorder="1" applyAlignment="1">
      <alignment horizontal="left" vertical="top"/>
    </xf>
    <xf numFmtId="0" fontId="51" fillId="0" borderId="59" xfId="0" applyFont="1" applyBorder="1" applyAlignment="1">
      <alignment horizontal="left" vertical="top"/>
    </xf>
    <xf numFmtId="0" fontId="51" fillId="0" borderId="60" xfId="0" applyFont="1" applyBorder="1" applyAlignment="1">
      <alignment horizontal="left" vertical="top"/>
    </xf>
    <xf numFmtId="0" fontId="51" fillId="0" borderId="0" xfId="0" applyFont="1" applyBorder="1" applyAlignment="1">
      <alignment horizontal="left" vertical="top"/>
    </xf>
    <xf numFmtId="0" fontId="51" fillId="0" borderId="61" xfId="0" applyFont="1" applyBorder="1" applyAlignment="1">
      <alignment horizontal="left" vertical="top"/>
    </xf>
    <xf numFmtId="0" fontId="51" fillId="0" borderId="62" xfId="0" applyFont="1" applyBorder="1" applyAlignment="1">
      <alignment horizontal="left" vertical="top"/>
    </xf>
    <xf numFmtId="0" fontId="51" fillId="0" borderId="56" xfId="0" applyFont="1" applyBorder="1" applyAlignment="1">
      <alignment vertical="center"/>
    </xf>
    <xf numFmtId="0" fontId="51" fillId="0" borderId="63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" fillId="33" borderId="18" xfId="60" applyFont="1" applyFill="1" applyBorder="1" applyAlignment="1">
      <alignment horizontal="center" vertical="center"/>
      <protection/>
    </xf>
    <xf numFmtId="0" fontId="4" fillId="33" borderId="19" xfId="60" applyFont="1" applyFill="1" applyBorder="1" applyAlignment="1">
      <alignment horizontal="center" vertical="center"/>
      <protection/>
    </xf>
    <xf numFmtId="0" fontId="12" fillId="0" borderId="0" xfId="60" applyFont="1">
      <alignment vertical="center"/>
      <protection/>
    </xf>
    <xf numFmtId="0" fontId="7" fillId="0" borderId="22" xfId="60" applyFont="1" applyBorder="1" applyAlignment="1">
      <alignment horizontal="center" vertical="center" wrapText="1"/>
      <protection/>
    </xf>
    <xf numFmtId="0" fontId="4" fillId="0" borderId="27" xfId="0" applyFont="1" applyBorder="1" applyAlignment="1">
      <alignment vertical="center"/>
    </xf>
    <xf numFmtId="0" fontId="4" fillId="0" borderId="64" xfId="60" applyFont="1" applyBorder="1" applyAlignment="1">
      <alignment horizontal="center" vertical="center"/>
      <protection/>
    </xf>
    <xf numFmtId="0" fontId="4" fillId="33" borderId="65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66" xfId="60" applyFont="1" applyBorder="1" applyAlignment="1">
      <alignment horizontal="center" vertical="center"/>
      <protection/>
    </xf>
    <xf numFmtId="0" fontId="7" fillId="0" borderId="36" xfId="0" applyFont="1" applyBorder="1" applyAlignment="1">
      <alignment horizontal="center" vertical="center" shrinkToFit="1"/>
    </xf>
    <xf numFmtId="0" fontId="4" fillId="0" borderId="28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4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4" fillId="0" borderId="66" xfId="60" applyFont="1" applyBorder="1" applyAlignment="1">
      <alignment vertical="center" textRotation="255"/>
      <protection/>
    </xf>
    <xf numFmtId="0" fontId="4" fillId="0" borderId="33" xfId="60" applyFont="1" applyBorder="1" applyAlignment="1">
      <alignment vertical="center" textRotation="255"/>
      <protection/>
    </xf>
    <xf numFmtId="181" fontId="4" fillId="0" borderId="49" xfId="60" applyNumberFormat="1" applyFont="1" applyBorder="1" applyAlignment="1">
      <alignment horizontal="center" vertical="center"/>
      <protection/>
    </xf>
    <xf numFmtId="181" fontId="4" fillId="0" borderId="50" xfId="60" applyNumberFormat="1" applyFont="1" applyBorder="1" applyAlignment="1">
      <alignment horizontal="center" vertical="center"/>
      <protection/>
    </xf>
    <xf numFmtId="181" fontId="4" fillId="0" borderId="20" xfId="60" applyNumberFormat="1" applyFont="1" applyBorder="1" applyAlignment="1">
      <alignment horizontal="center" vertical="center"/>
      <protection/>
    </xf>
    <xf numFmtId="177" fontId="53" fillId="0" borderId="14" xfId="60" applyNumberFormat="1" applyFont="1" applyBorder="1">
      <alignment vertical="center"/>
      <protection/>
    </xf>
    <xf numFmtId="178" fontId="5" fillId="0" borderId="12" xfId="60" applyNumberFormat="1" applyFont="1" applyBorder="1">
      <alignment vertical="center"/>
      <protection/>
    </xf>
    <xf numFmtId="178" fontId="5" fillId="0" borderId="67" xfId="60" applyNumberFormat="1" applyFont="1" applyBorder="1">
      <alignment vertical="center"/>
      <protection/>
    </xf>
    <xf numFmtId="178" fontId="5" fillId="0" borderId="13" xfId="60" applyNumberFormat="1" applyFont="1" applyBorder="1">
      <alignment vertical="center"/>
      <protection/>
    </xf>
    <xf numFmtId="178" fontId="5" fillId="0" borderId="15" xfId="60" applyNumberFormat="1" applyFont="1" applyBorder="1">
      <alignment vertical="center"/>
      <protection/>
    </xf>
    <xf numFmtId="180" fontId="53" fillId="0" borderId="36" xfId="60" applyNumberFormat="1" applyFont="1" applyBorder="1">
      <alignment vertical="center"/>
      <protection/>
    </xf>
    <xf numFmtId="0" fontId="51" fillId="0" borderId="36" xfId="60" applyFont="1" applyBorder="1">
      <alignment vertical="center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178" fontId="5" fillId="0" borderId="12" xfId="60" applyNumberFormat="1" applyFont="1" applyFill="1" applyBorder="1" applyAlignment="1">
      <alignment vertical="center" shrinkToFit="1"/>
      <protection/>
    </xf>
    <xf numFmtId="178" fontId="5" fillId="0" borderId="67" xfId="60" applyNumberFormat="1" applyFont="1" applyFill="1" applyBorder="1" applyAlignment="1">
      <alignment vertical="center" shrinkToFit="1"/>
      <protection/>
    </xf>
    <xf numFmtId="178" fontId="5" fillId="0" borderId="13" xfId="60" applyNumberFormat="1" applyFont="1" applyFill="1" applyBorder="1" applyAlignment="1">
      <alignment vertical="center" shrinkToFit="1"/>
      <protection/>
    </xf>
    <xf numFmtId="177" fontId="53" fillId="0" borderId="14" xfId="60" applyNumberFormat="1" applyFont="1" applyFill="1" applyBorder="1" applyAlignment="1">
      <alignment vertical="center" shrinkToFit="1"/>
      <protection/>
    </xf>
    <xf numFmtId="178" fontId="5" fillId="0" borderId="15" xfId="60" applyNumberFormat="1" applyFont="1" applyFill="1" applyBorder="1" applyAlignment="1">
      <alignment vertical="center" shrinkToFit="1"/>
      <protection/>
    </xf>
    <xf numFmtId="177" fontId="53" fillId="0" borderId="36" xfId="60" applyNumberFormat="1" applyFont="1" applyFill="1" applyBorder="1" applyAlignment="1">
      <alignment vertical="center" shrinkToFit="1"/>
      <protection/>
    </xf>
    <xf numFmtId="181" fontId="51" fillId="0" borderId="36" xfId="60" applyNumberFormat="1" applyFont="1" applyFill="1" applyBorder="1" applyAlignment="1">
      <alignment vertical="center" shrinkToFit="1"/>
      <protection/>
    </xf>
    <xf numFmtId="0" fontId="51" fillId="0" borderId="0" xfId="0" applyFont="1" applyFill="1" applyAlignment="1">
      <alignment vertical="center" shrinkToFit="1"/>
    </xf>
    <xf numFmtId="0" fontId="3" fillId="0" borderId="68" xfId="60" applyFont="1" applyFill="1" applyBorder="1" applyAlignment="1">
      <alignment horizontal="center" vertical="center" shrinkToFit="1"/>
      <protection/>
    </xf>
    <xf numFmtId="0" fontId="3" fillId="0" borderId="69" xfId="60" applyFont="1" applyFill="1" applyBorder="1" applyAlignment="1">
      <alignment horizontal="center" vertical="center" shrinkToFit="1"/>
      <protection/>
    </xf>
    <xf numFmtId="0" fontId="3" fillId="0" borderId="70" xfId="60" applyFont="1" applyFill="1" applyBorder="1" applyAlignment="1">
      <alignment horizontal="center" vertical="center" shrinkToFit="1"/>
      <protection/>
    </xf>
    <xf numFmtId="0" fontId="3" fillId="0" borderId="71" xfId="60" applyFont="1" applyFill="1" applyBorder="1" applyAlignment="1">
      <alignment horizontal="center" vertical="center" shrinkToFit="1"/>
      <protection/>
    </xf>
    <xf numFmtId="0" fontId="51" fillId="0" borderId="57" xfId="0" applyFont="1" applyBorder="1" applyAlignment="1">
      <alignment horizontal="left" vertical="top"/>
    </xf>
    <xf numFmtId="0" fontId="51" fillId="0" borderId="58" xfId="0" applyFont="1" applyBorder="1" applyAlignment="1">
      <alignment horizontal="left" vertical="top"/>
    </xf>
    <xf numFmtId="0" fontId="51" fillId="0" borderId="59" xfId="0" applyFont="1" applyBorder="1" applyAlignment="1">
      <alignment horizontal="left" vertical="top"/>
    </xf>
    <xf numFmtId="0" fontId="51" fillId="0" borderId="60" xfId="0" applyFont="1" applyBorder="1" applyAlignment="1">
      <alignment horizontal="left" vertical="top"/>
    </xf>
    <xf numFmtId="0" fontId="51" fillId="0" borderId="0" xfId="0" applyFont="1" applyBorder="1" applyAlignment="1">
      <alignment horizontal="left" vertical="top"/>
    </xf>
    <xf numFmtId="0" fontId="51" fillId="0" borderId="61" xfId="0" applyFont="1" applyBorder="1" applyAlignment="1">
      <alignment horizontal="left" vertical="top"/>
    </xf>
    <xf numFmtId="0" fontId="51" fillId="0" borderId="62" xfId="0" applyFont="1" applyBorder="1" applyAlignment="1">
      <alignment horizontal="left" vertical="top"/>
    </xf>
    <xf numFmtId="0" fontId="51" fillId="0" borderId="56" xfId="0" applyFont="1" applyBorder="1" applyAlignment="1">
      <alignment horizontal="left" vertical="top"/>
    </xf>
    <xf numFmtId="0" fontId="51" fillId="0" borderId="63" xfId="0" applyFont="1" applyBorder="1" applyAlignment="1">
      <alignment horizontal="left" vertical="top"/>
    </xf>
    <xf numFmtId="0" fontId="4" fillId="33" borderId="72" xfId="60" applyFont="1" applyFill="1" applyBorder="1" applyAlignment="1">
      <alignment horizontal="center" vertical="center"/>
      <protection/>
    </xf>
    <xf numFmtId="0" fontId="4" fillId="33" borderId="73" xfId="60" applyFont="1" applyFill="1" applyBorder="1" applyAlignment="1">
      <alignment horizontal="center" vertical="center"/>
      <protection/>
    </xf>
    <xf numFmtId="0" fontId="4" fillId="33" borderId="74" xfId="60" applyFont="1" applyFill="1" applyBorder="1" applyAlignment="1">
      <alignment horizontal="center" vertical="center"/>
      <protection/>
    </xf>
    <xf numFmtId="0" fontId="5" fillId="0" borderId="75" xfId="60" applyFont="1" applyBorder="1" applyAlignment="1">
      <alignment horizontal="center" vertical="center"/>
      <protection/>
    </xf>
    <xf numFmtId="0" fontId="5" fillId="0" borderId="76" xfId="60" applyFont="1" applyBorder="1" applyAlignment="1">
      <alignment horizontal="center" vertical="center"/>
      <protection/>
    </xf>
    <xf numFmtId="0" fontId="5" fillId="0" borderId="75" xfId="60" applyFont="1" applyBorder="1" applyAlignment="1">
      <alignment horizontal="center" vertical="center" shrinkToFit="1"/>
      <protection/>
    </xf>
    <xf numFmtId="0" fontId="5" fillId="0" borderId="76" xfId="60" applyFont="1" applyBorder="1" applyAlignment="1">
      <alignment horizontal="center" vertical="center" shrinkToFit="1"/>
      <protection/>
    </xf>
    <xf numFmtId="0" fontId="5" fillId="0" borderId="77" xfId="60" applyFont="1" applyBorder="1" applyAlignment="1">
      <alignment horizontal="center" vertical="center" shrinkToFit="1"/>
      <protection/>
    </xf>
    <xf numFmtId="0" fontId="4" fillId="0" borderId="78" xfId="60" applyFont="1" applyBorder="1" applyAlignment="1">
      <alignment horizontal="center" vertical="center" shrinkToFit="1"/>
      <protection/>
    </xf>
    <xf numFmtId="0" fontId="4" fillId="0" borderId="79" xfId="60" applyFont="1" applyBorder="1" applyAlignment="1">
      <alignment horizontal="center" vertical="center" shrinkToFit="1"/>
      <protection/>
    </xf>
    <xf numFmtId="0" fontId="4" fillId="0" borderId="80" xfId="60" applyFont="1" applyBorder="1" applyAlignment="1">
      <alignment horizontal="center" vertical="center" shrinkToFit="1"/>
      <protection/>
    </xf>
    <xf numFmtId="0" fontId="5" fillId="0" borderId="72" xfId="60" applyFont="1" applyBorder="1" applyAlignment="1">
      <alignment horizontal="center" vertical="center" shrinkToFit="1"/>
      <protection/>
    </xf>
    <xf numFmtId="0" fontId="5" fillId="0" borderId="73" xfId="60" applyFont="1" applyBorder="1" applyAlignment="1">
      <alignment horizontal="center" vertical="center" shrinkToFit="1"/>
      <protection/>
    </xf>
    <xf numFmtId="0" fontId="5" fillId="0" borderId="37" xfId="60" applyFont="1" applyBorder="1" applyAlignment="1">
      <alignment horizontal="center" vertical="center" shrinkToFit="1"/>
      <protection/>
    </xf>
    <xf numFmtId="0" fontId="53" fillId="0" borderId="8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4" fillId="33" borderId="37" xfId="60" applyFont="1" applyFill="1" applyBorder="1" applyAlignment="1">
      <alignment horizontal="center" vertical="center"/>
      <protection/>
    </xf>
    <xf numFmtId="0" fontId="4" fillId="0" borderId="72" xfId="60" applyFont="1" applyBorder="1" applyAlignment="1">
      <alignment horizontal="center" vertical="center"/>
      <protection/>
    </xf>
    <xf numFmtId="0" fontId="4" fillId="0" borderId="73" xfId="60" applyFont="1" applyBorder="1" applyAlignment="1">
      <alignment horizontal="center" vertical="center"/>
      <protection/>
    </xf>
    <xf numFmtId="0" fontId="4" fillId="0" borderId="37" xfId="60" applyFont="1" applyBorder="1" applyAlignment="1">
      <alignment horizontal="center" vertical="center"/>
      <protection/>
    </xf>
    <xf numFmtId="0" fontId="5" fillId="0" borderId="72" xfId="60" applyFont="1" applyBorder="1" applyAlignment="1">
      <alignment horizontal="center" vertical="center"/>
      <protection/>
    </xf>
    <xf numFmtId="0" fontId="5" fillId="0" borderId="37" xfId="60" applyFont="1" applyBorder="1" applyAlignment="1">
      <alignment horizontal="center" vertical="center"/>
      <protection/>
    </xf>
    <xf numFmtId="0" fontId="4" fillId="0" borderId="68" xfId="60" applyFont="1" applyBorder="1" applyAlignment="1">
      <alignment horizontal="center" vertical="top" textRotation="255" wrapText="1"/>
      <protection/>
    </xf>
    <xf numFmtId="0" fontId="4" fillId="0" borderId="69" xfId="60" applyFont="1" applyBorder="1" applyAlignment="1">
      <alignment horizontal="center" vertical="top" textRotation="255" wrapText="1"/>
      <protection/>
    </xf>
    <xf numFmtId="0" fontId="4" fillId="0" borderId="82" xfId="60" applyFont="1" applyBorder="1" applyAlignment="1">
      <alignment horizontal="center" vertical="top" textRotation="255" wrapText="1"/>
      <protection/>
    </xf>
    <xf numFmtId="0" fontId="4" fillId="0" borderId="83" xfId="60" applyFont="1" applyBorder="1" applyAlignment="1">
      <alignment horizontal="center" vertical="top" textRotation="255" wrapText="1"/>
      <protection/>
    </xf>
    <xf numFmtId="0" fontId="4" fillId="0" borderId="70" xfId="60" applyFont="1" applyBorder="1" applyAlignment="1">
      <alignment horizontal="center" vertical="top" textRotation="255" wrapText="1"/>
      <protection/>
    </xf>
    <xf numFmtId="0" fontId="4" fillId="0" borderId="71" xfId="60" applyFont="1" applyBorder="1" applyAlignment="1">
      <alignment horizontal="center" vertical="top" textRotation="255" wrapText="1"/>
      <protection/>
    </xf>
    <xf numFmtId="0" fontId="3" fillId="33" borderId="68" xfId="60" applyFont="1" applyFill="1" applyBorder="1" applyAlignment="1">
      <alignment horizontal="center" vertical="center" shrinkToFit="1"/>
      <protection/>
    </xf>
    <xf numFmtId="0" fontId="3" fillId="33" borderId="69" xfId="60" applyFont="1" applyFill="1" applyBorder="1" applyAlignment="1">
      <alignment horizontal="center" vertical="center" shrinkToFit="1"/>
      <protection/>
    </xf>
    <xf numFmtId="0" fontId="3" fillId="33" borderId="70" xfId="60" applyFont="1" applyFill="1" applyBorder="1" applyAlignment="1">
      <alignment horizontal="center" vertical="center" shrinkToFit="1"/>
      <protection/>
    </xf>
    <xf numFmtId="0" fontId="3" fillId="33" borderId="71" xfId="60" applyFont="1" applyFill="1" applyBorder="1" applyAlignment="1">
      <alignment horizontal="center" vertical="center" shrinkToFit="1"/>
      <protection/>
    </xf>
    <xf numFmtId="0" fontId="4" fillId="0" borderId="36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85725</xdr:rowOff>
    </xdr:from>
    <xdr:to>
      <xdr:col>12</xdr:col>
      <xdr:colOff>285750</xdr:colOff>
      <xdr:row>1</xdr:row>
      <xdr:rowOff>323850</xdr:rowOff>
    </xdr:to>
    <xdr:sp>
      <xdr:nvSpPr>
        <xdr:cNvPr id="1" name="円/楕円 2"/>
        <xdr:cNvSpPr>
          <a:spLocks/>
        </xdr:cNvSpPr>
      </xdr:nvSpPr>
      <xdr:spPr>
        <a:xfrm>
          <a:off x="6162675" y="295275"/>
          <a:ext cx="21907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180975</xdr:colOff>
      <xdr:row>20</xdr:row>
      <xdr:rowOff>123825</xdr:rowOff>
    </xdr:from>
    <xdr:to>
      <xdr:col>22</xdr:col>
      <xdr:colOff>323850</xdr:colOff>
      <xdr:row>22</xdr:row>
      <xdr:rowOff>161925</xdr:rowOff>
    </xdr:to>
    <xdr:sp>
      <xdr:nvSpPr>
        <xdr:cNvPr id="2" name="矢印: 左 1"/>
        <xdr:cNvSpPr>
          <a:spLocks/>
        </xdr:cNvSpPr>
      </xdr:nvSpPr>
      <xdr:spPr>
        <a:xfrm>
          <a:off x="9610725" y="4505325"/>
          <a:ext cx="647700" cy="457200"/>
        </a:xfrm>
        <a:prstGeom prst="leftArrow">
          <a:avLst>
            <a:gd name="adj" fmla="val -16203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3"/>
  <sheetViews>
    <sheetView tabSelected="1" zoomScaleSheetLayoutView="98" workbookViewId="0" topLeftCell="A1">
      <pane ySplit="6" topLeftCell="A7" activePane="bottomLeft" state="frozen"/>
      <selection pane="topLeft" activeCell="A1" sqref="A1"/>
      <selection pane="bottomLeft" activeCell="P174" sqref="P174"/>
    </sheetView>
  </sheetViews>
  <sheetFormatPr defaultColWidth="8.8515625" defaultRowHeight="15"/>
  <cols>
    <col min="1" max="1" width="4.57421875" style="16" customWidth="1"/>
    <col min="2" max="2" width="12.57421875" style="16" customWidth="1"/>
    <col min="3" max="3" width="5.57421875" style="16" customWidth="1"/>
    <col min="4" max="4" width="9.140625" style="16" bestFit="1" customWidth="1"/>
    <col min="5" max="5" width="6.140625" style="16" bestFit="1" customWidth="1"/>
    <col min="6" max="6" width="19.8515625" style="16" customWidth="1"/>
    <col min="7" max="21" width="5.57421875" style="16" customWidth="1"/>
    <col min="22" max="26" width="7.57421875" style="16" customWidth="1"/>
    <col min="27" max="27" width="5.57421875" style="16" customWidth="1"/>
    <col min="28" max="28" width="4.57421875" style="16" customWidth="1"/>
    <col min="29" max="32" width="6.57421875" style="16" customWidth="1"/>
    <col min="33" max="36" width="8.57421875" style="16" customWidth="1"/>
    <col min="37" max="88" width="6.57421875" style="16" customWidth="1"/>
    <col min="89" max="16384" width="8.8515625" style="16" customWidth="1"/>
  </cols>
  <sheetData>
    <row r="1" spans="1:30" ht="16.5" customHeight="1" thickBot="1">
      <c r="A1" s="159" t="s">
        <v>182</v>
      </c>
      <c r="B1" s="160"/>
      <c r="C1" s="15"/>
      <c r="D1" s="15"/>
      <c r="E1" s="15"/>
      <c r="F1" s="15"/>
      <c r="G1" s="15"/>
      <c r="H1" s="15"/>
      <c r="I1" s="15"/>
      <c r="L1" s="17" t="s">
        <v>38</v>
      </c>
      <c r="M1" s="18"/>
      <c r="N1" s="15"/>
      <c r="O1" s="15"/>
      <c r="P1" s="15"/>
      <c r="Q1" s="15"/>
      <c r="R1" s="15"/>
      <c r="S1" s="15"/>
      <c r="T1" s="15"/>
      <c r="U1" s="15"/>
      <c r="V1" s="15"/>
      <c r="W1" s="15"/>
      <c r="X1" s="19"/>
      <c r="Y1" s="15"/>
      <c r="Z1" s="15"/>
      <c r="AA1" s="15"/>
      <c r="AB1" s="15"/>
      <c r="AC1" s="19"/>
      <c r="AD1" s="19"/>
    </row>
    <row r="2" spans="1:29" ht="30" customHeight="1" thickBot="1">
      <c r="A2" s="161"/>
      <c r="B2" s="162"/>
      <c r="C2" s="15"/>
      <c r="D2" s="189" t="s">
        <v>49</v>
      </c>
      <c r="E2" s="190"/>
      <c r="F2" s="191"/>
      <c r="G2" s="172" t="s">
        <v>106</v>
      </c>
      <c r="H2" s="173"/>
      <c r="I2" s="173"/>
      <c r="J2" s="173"/>
      <c r="K2" s="174"/>
      <c r="L2" s="124" t="s">
        <v>0</v>
      </c>
      <c r="M2" s="125" t="s">
        <v>1</v>
      </c>
      <c r="N2" s="189" t="s">
        <v>2</v>
      </c>
      <c r="O2" s="191"/>
      <c r="P2" s="173" t="s">
        <v>107</v>
      </c>
      <c r="Q2" s="173"/>
      <c r="R2" s="173"/>
      <c r="S2" s="173"/>
      <c r="T2" s="192" t="s">
        <v>3</v>
      </c>
      <c r="U2" s="193"/>
      <c r="V2" s="172" t="s">
        <v>108</v>
      </c>
      <c r="W2" s="173"/>
      <c r="X2" s="173"/>
      <c r="Y2" s="173"/>
      <c r="Z2" s="188"/>
      <c r="AA2" s="22"/>
      <c r="AB2" s="22"/>
      <c r="AC2" s="22"/>
    </row>
    <row r="3" spans="1:29" ht="11.25" customHeight="1">
      <c r="A3" s="126"/>
      <c r="B3" s="15"/>
      <c r="C3" s="1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4"/>
      <c r="U3" s="24"/>
      <c r="V3" s="22"/>
      <c r="W3" s="22"/>
      <c r="X3" s="22"/>
      <c r="Y3" s="22"/>
      <c r="Z3" s="22"/>
      <c r="AA3" s="22"/>
      <c r="AB3" s="22"/>
      <c r="AC3" s="22"/>
    </row>
    <row r="4" spans="1:28" ht="17.25" customHeight="1">
      <c r="A4" s="25" t="s">
        <v>4</v>
      </c>
      <c r="B4" s="15"/>
      <c r="C4" s="15"/>
      <c r="D4" s="22"/>
      <c r="E4" s="22"/>
      <c r="F4" s="22"/>
      <c r="G4" s="26"/>
      <c r="H4" s="26"/>
      <c r="I4" s="26"/>
      <c r="J4" s="27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ht="9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9"/>
      <c r="AB5" s="19"/>
    </row>
    <row r="6" spans="1:27" ht="30" customHeight="1">
      <c r="A6" s="30"/>
      <c r="B6" s="31" t="s">
        <v>101</v>
      </c>
      <c r="C6" s="32" t="s">
        <v>5</v>
      </c>
      <c r="D6" s="33" t="s">
        <v>88</v>
      </c>
      <c r="E6" s="127" t="s">
        <v>176</v>
      </c>
      <c r="F6" s="34" t="s">
        <v>23</v>
      </c>
      <c r="G6" s="33" t="s">
        <v>35</v>
      </c>
      <c r="H6" s="33" t="s">
        <v>6</v>
      </c>
      <c r="I6" s="33" t="s">
        <v>97</v>
      </c>
      <c r="J6" s="33" t="s">
        <v>7</v>
      </c>
      <c r="K6" s="33" t="s">
        <v>8</v>
      </c>
      <c r="L6" s="33" t="s">
        <v>9</v>
      </c>
      <c r="M6" s="33" t="s">
        <v>10</v>
      </c>
      <c r="N6" s="33" t="s">
        <v>52</v>
      </c>
      <c r="O6" s="33" t="s">
        <v>11</v>
      </c>
      <c r="P6" s="33" t="s">
        <v>53</v>
      </c>
      <c r="Q6" s="33" t="s">
        <v>37</v>
      </c>
      <c r="R6" s="33" t="s">
        <v>12</v>
      </c>
      <c r="S6" s="35" t="s">
        <v>13</v>
      </c>
      <c r="T6" s="35" t="s">
        <v>14</v>
      </c>
      <c r="U6" s="35" t="s">
        <v>15</v>
      </c>
      <c r="V6" s="33"/>
      <c r="W6" s="33"/>
      <c r="X6" s="33"/>
      <c r="Y6" s="33"/>
      <c r="Z6" s="32"/>
      <c r="AA6" s="36" t="s">
        <v>16</v>
      </c>
    </row>
    <row r="7" spans="1:29" ht="16.5" customHeight="1" thickBot="1">
      <c r="A7" s="37">
        <v>1</v>
      </c>
      <c r="B7" s="38" t="s">
        <v>109</v>
      </c>
      <c r="C7" s="39">
        <v>2</v>
      </c>
      <c r="D7" s="40"/>
      <c r="E7" s="41">
        <v>55</v>
      </c>
      <c r="F7" s="42" t="s">
        <v>63</v>
      </c>
      <c r="G7" s="43"/>
      <c r="H7" s="43">
        <v>1</v>
      </c>
      <c r="I7" s="43">
        <v>3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128"/>
      <c r="W7" s="45"/>
      <c r="X7" s="129"/>
      <c r="Y7" s="129"/>
      <c r="Z7" s="47"/>
      <c r="AA7" s="48">
        <f>IF(SUM(J7:Z7)&gt;0,SUM(J7:Z7),"")</f>
      </c>
      <c r="AC7" s="49" t="s">
        <v>17</v>
      </c>
    </row>
    <row r="8" spans="1:30" ht="16.5" customHeight="1" thickBot="1">
      <c r="A8" s="37">
        <v>2</v>
      </c>
      <c r="B8" s="50" t="s">
        <v>105</v>
      </c>
      <c r="C8" s="51">
        <v>1</v>
      </c>
      <c r="D8" s="130"/>
      <c r="E8" s="53">
        <v>60</v>
      </c>
      <c r="F8" s="54" t="s">
        <v>64</v>
      </c>
      <c r="G8" s="56"/>
      <c r="H8" s="56">
        <v>1</v>
      </c>
      <c r="I8" s="56">
        <v>3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>
        <v>1</v>
      </c>
      <c r="U8" s="56"/>
      <c r="V8" s="131"/>
      <c r="W8" s="132"/>
      <c r="X8" s="194" t="s">
        <v>173</v>
      </c>
      <c r="Y8" s="195"/>
      <c r="Z8" s="76"/>
      <c r="AA8" s="60">
        <f aca="true" t="shared" si="0" ref="AA8:AA161">IF(SUM(J8:Z8)&gt;0,SUM(J8:Z8),"")</f>
        <v>1</v>
      </c>
      <c r="AC8" s="133" t="s">
        <v>18</v>
      </c>
      <c r="AD8" s="62" t="s">
        <v>19</v>
      </c>
    </row>
    <row r="9" spans="1:30" ht="16.5" customHeight="1">
      <c r="A9" s="37">
        <v>3</v>
      </c>
      <c r="B9" s="50" t="s">
        <v>118</v>
      </c>
      <c r="C9" s="63">
        <v>1</v>
      </c>
      <c r="D9" s="52" t="s">
        <v>24</v>
      </c>
      <c r="E9" s="64">
        <v>45</v>
      </c>
      <c r="F9" s="65" t="s">
        <v>65</v>
      </c>
      <c r="G9" s="55"/>
      <c r="H9" s="55">
        <v>1</v>
      </c>
      <c r="I9" s="55">
        <v>1</v>
      </c>
      <c r="J9" s="55">
        <v>12</v>
      </c>
      <c r="K9" s="55"/>
      <c r="L9" s="55"/>
      <c r="M9" s="55"/>
      <c r="N9" s="55"/>
      <c r="O9" s="55"/>
      <c r="P9" s="55"/>
      <c r="Q9" s="55"/>
      <c r="R9" s="55"/>
      <c r="S9" s="55"/>
      <c r="T9" s="55">
        <v>1</v>
      </c>
      <c r="U9" s="55"/>
      <c r="V9" s="134"/>
      <c r="W9" s="59"/>
      <c r="X9" s="196"/>
      <c r="Y9" s="197"/>
      <c r="Z9" s="76"/>
      <c r="AA9" s="60">
        <f t="shared" si="0"/>
        <v>13</v>
      </c>
      <c r="AC9" s="67">
        <v>0</v>
      </c>
      <c r="AD9" s="135">
        <f>IF(0&lt;AA166,DCOUNT(H6:AA165,20,'作業用'!A1:B2),"")</f>
        <v>0</v>
      </c>
    </row>
    <row r="10" spans="1:30" ht="16.5" customHeight="1">
      <c r="A10" s="37">
        <v>4</v>
      </c>
      <c r="B10" s="50" t="s">
        <v>119</v>
      </c>
      <c r="C10" s="63">
        <v>1</v>
      </c>
      <c r="D10" s="52" t="s">
        <v>24</v>
      </c>
      <c r="E10" s="64">
        <v>40</v>
      </c>
      <c r="F10" s="65" t="s">
        <v>66</v>
      </c>
      <c r="G10" s="55"/>
      <c r="H10" s="55">
        <v>1</v>
      </c>
      <c r="I10" s="55">
        <v>3</v>
      </c>
      <c r="J10" s="55">
        <v>10</v>
      </c>
      <c r="K10" s="55"/>
      <c r="L10" s="55"/>
      <c r="M10" s="55"/>
      <c r="N10" s="55"/>
      <c r="O10" s="55"/>
      <c r="P10" s="55"/>
      <c r="Q10" s="55"/>
      <c r="R10" s="55"/>
      <c r="S10" s="55"/>
      <c r="T10" s="55">
        <v>3</v>
      </c>
      <c r="U10" s="55">
        <v>1</v>
      </c>
      <c r="V10" s="134"/>
      <c r="W10" s="59"/>
      <c r="X10" s="196"/>
      <c r="Y10" s="197"/>
      <c r="Z10" s="76"/>
      <c r="AA10" s="60">
        <f t="shared" si="0"/>
        <v>14</v>
      </c>
      <c r="AC10" s="69">
        <v>1</v>
      </c>
      <c r="AD10" s="136">
        <f>IF(0&lt;AA166,DCOUNT(H6:AA165,20,'作業用'!C1:D2),"")</f>
        <v>1</v>
      </c>
    </row>
    <row r="11" spans="1:30" ht="16.5" customHeight="1">
      <c r="A11" s="37">
        <v>5</v>
      </c>
      <c r="B11" s="50" t="s">
        <v>120</v>
      </c>
      <c r="C11" s="63">
        <v>1</v>
      </c>
      <c r="D11" s="52" t="s">
        <v>24</v>
      </c>
      <c r="E11" s="64">
        <v>40</v>
      </c>
      <c r="F11" s="65"/>
      <c r="G11" s="55">
        <v>1</v>
      </c>
      <c r="H11" s="55">
        <v>1</v>
      </c>
      <c r="I11" s="55">
        <v>1</v>
      </c>
      <c r="J11" s="55">
        <v>14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>
        <v>1</v>
      </c>
      <c r="V11" s="134"/>
      <c r="W11" s="59"/>
      <c r="X11" s="196"/>
      <c r="Y11" s="197"/>
      <c r="Z11" s="76"/>
      <c r="AA11" s="60">
        <f t="shared" si="0"/>
        <v>15</v>
      </c>
      <c r="AC11" s="69">
        <v>2</v>
      </c>
      <c r="AD11" s="136">
        <f>IF(0&lt;AA166,DCOUNT(H6:AA165,20,'作業用'!E1:F2),"")</f>
        <v>1</v>
      </c>
    </row>
    <row r="12" spans="1:30" ht="16.5" customHeight="1">
      <c r="A12" s="37">
        <v>6</v>
      </c>
      <c r="B12" s="50" t="s">
        <v>121</v>
      </c>
      <c r="C12" s="63">
        <v>1</v>
      </c>
      <c r="D12" s="52" t="s">
        <v>24</v>
      </c>
      <c r="E12" s="64">
        <v>25</v>
      </c>
      <c r="F12" s="65"/>
      <c r="G12" s="55">
        <v>1</v>
      </c>
      <c r="H12" s="55">
        <v>1</v>
      </c>
      <c r="I12" s="55">
        <v>1</v>
      </c>
      <c r="J12" s="55">
        <v>14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>
        <v>1</v>
      </c>
      <c r="V12" s="134"/>
      <c r="W12" s="59"/>
      <c r="X12" s="196"/>
      <c r="Y12" s="197"/>
      <c r="Z12" s="76"/>
      <c r="AA12" s="60">
        <f t="shared" si="0"/>
        <v>15</v>
      </c>
      <c r="AC12" s="69">
        <v>3</v>
      </c>
      <c r="AD12" s="136">
        <f>IF(0&lt;AA166,DCOUNT(H6:AA165,20,'作業用'!G1:H2),"")</f>
        <v>0</v>
      </c>
    </row>
    <row r="13" spans="1:30" ht="16.5" customHeight="1">
      <c r="A13" s="37">
        <v>7</v>
      </c>
      <c r="B13" s="50" t="s">
        <v>122</v>
      </c>
      <c r="C13" s="63">
        <v>2</v>
      </c>
      <c r="D13" s="52" t="s">
        <v>24</v>
      </c>
      <c r="E13" s="64">
        <v>30</v>
      </c>
      <c r="F13" s="65"/>
      <c r="G13" s="55">
        <v>1</v>
      </c>
      <c r="H13" s="55">
        <v>1</v>
      </c>
      <c r="I13" s="55">
        <v>1</v>
      </c>
      <c r="J13" s="55">
        <v>14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>
        <v>1</v>
      </c>
      <c r="V13" s="134"/>
      <c r="W13" s="59"/>
      <c r="X13" s="196"/>
      <c r="Y13" s="197"/>
      <c r="Z13" s="76"/>
      <c r="AA13" s="60">
        <f t="shared" si="0"/>
        <v>15</v>
      </c>
      <c r="AC13" s="69">
        <v>4</v>
      </c>
      <c r="AD13" s="136">
        <f>IF(0&lt;AA166,DCOUNT(H6:AA165,20,'作業用'!I1:J2),"")</f>
        <v>0</v>
      </c>
    </row>
    <row r="14" spans="1:30" ht="16.5" customHeight="1">
      <c r="A14" s="37">
        <v>8</v>
      </c>
      <c r="B14" s="50" t="s">
        <v>123</v>
      </c>
      <c r="C14" s="63">
        <v>1</v>
      </c>
      <c r="D14" s="52" t="s">
        <v>24</v>
      </c>
      <c r="E14" s="64">
        <v>30</v>
      </c>
      <c r="F14" s="65"/>
      <c r="G14" s="55"/>
      <c r="H14" s="55">
        <v>1</v>
      </c>
      <c r="I14" s="55">
        <v>3</v>
      </c>
      <c r="J14" s="55">
        <v>14</v>
      </c>
      <c r="K14" s="55"/>
      <c r="L14" s="55"/>
      <c r="M14" s="55"/>
      <c r="N14" s="55"/>
      <c r="O14" s="55"/>
      <c r="P14" s="55"/>
      <c r="Q14" s="55"/>
      <c r="R14" s="55"/>
      <c r="S14" s="55"/>
      <c r="T14" s="55">
        <v>2</v>
      </c>
      <c r="U14" s="55"/>
      <c r="V14" s="134"/>
      <c r="W14" s="59"/>
      <c r="X14" s="196"/>
      <c r="Y14" s="197"/>
      <c r="Z14" s="76"/>
      <c r="AA14" s="60">
        <f t="shared" si="0"/>
        <v>16</v>
      </c>
      <c r="AC14" s="69">
        <v>5</v>
      </c>
      <c r="AD14" s="136">
        <f>IF(0&lt;AA166,DCOUNT(H6:AA165,20,'作業用'!K1:L2),"")</f>
        <v>0</v>
      </c>
    </row>
    <row r="15" spans="1:30" ht="16.5" customHeight="1">
      <c r="A15" s="37">
        <v>9</v>
      </c>
      <c r="B15" s="50" t="s">
        <v>124</v>
      </c>
      <c r="C15" s="63">
        <v>2</v>
      </c>
      <c r="D15" s="52" t="s">
        <v>24</v>
      </c>
      <c r="E15" s="64">
        <v>40</v>
      </c>
      <c r="F15" s="65" t="s">
        <v>67</v>
      </c>
      <c r="G15" s="55"/>
      <c r="H15" s="55">
        <v>1</v>
      </c>
      <c r="I15" s="55">
        <v>1</v>
      </c>
      <c r="J15" s="55">
        <v>7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134"/>
      <c r="W15" s="59"/>
      <c r="X15" s="196"/>
      <c r="Y15" s="197"/>
      <c r="Z15" s="76"/>
      <c r="AA15" s="60">
        <f t="shared" si="0"/>
        <v>7</v>
      </c>
      <c r="AC15" s="69">
        <v>6</v>
      </c>
      <c r="AD15" s="136">
        <f>IF(0&lt;AA166,DCOUNT(H6:AA165,20,'作業用'!M1:N2),"")</f>
        <v>0</v>
      </c>
    </row>
    <row r="16" spans="1:30" ht="16.5" customHeight="1">
      <c r="A16" s="37">
        <v>10</v>
      </c>
      <c r="B16" s="50" t="s">
        <v>125</v>
      </c>
      <c r="C16" s="63">
        <v>2</v>
      </c>
      <c r="D16" s="52" t="s">
        <v>24</v>
      </c>
      <c r="E16" s="64">
        <v>25</v>
      </c>
      <c r="F16" s="65"/>
      <c r="G16" s="55"/>
      <c r="H16" s="55">
        <v>3</v>
      </c>
      <c r="I16" s="55">
        <v>3</v>
      </c>
      <c r="J16" s="55">
        <v>9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134"/>
      <c r="W16" s="59"/>
      <c r="X16" s="196"/>
      <c r="Y16" s="197"/>
      <c r="Z16" s="76"/>
      <c r="AA16" s="60">
        <f t="shared" si="0"/>
        <v>9</v>
      </c>
      <c r="AC16" s="69">
        <v>7</v>
      </c>
      <c r="AD16" s="136">
        <f>IF(0&lt;AA166,DCOUNT(H6:AA165,20,'作業用'!O1:P2),"")</f>
        <v>1</v>
      </c>
    </row>
    <row r="17" spans="1:30" ht="16.5" customHeight="1">
      <c r="A17" s="37">
        <v>11</v>
      </c>
      <c r="B17" s="50" t="s">
        <v>126</v>
      </c>
      <c r="C17" s="63">
        <v>1</v>
      </c>
      <c r="D17" s="52" t="s">
        <v>24</v>
      </c>
      <c r="E17" s="64">
        <v>30</v>
      </c>
      <c r="F17" s="65"/>
      <c r="G17" s="55"/>
      <c r="H17" s="55">
        <v>3</v>
      </c>
      <c r="I17" s="55">
        <v>3</v>
      </c>
      <c r="J17" s="55">
        <v>10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134"/>
      <c r="W17" s="59"/>
      <c r="X17" s="196"/>
      <c r="Y17" s="197"/>
      <c r="Z17" s="76"/>
      <c r="AA17" s="60">
        <f t="shared" si="0"/>
        <v>10</v>
      </c>
      <c r="AC17" s="69">
        <v>8</v>
      </c>
      <c r="AD17" s="136">
        <f>IF(0&lt;AA166,DCOUNT(H6:AA165,20,'作業用'!Q1:R2),"")</f>
        <v>0</v>
      </c>
    </row>
    <row r="18" spans="1:30" ht="16.5" customHeight="1">
      <c r="A18" s="37">
        <v>12</v>
      </c>
      <c r="B18" s="50" t="s">
        <v>127</v>
      </c>
      <c r="C18" s="63">
        <v>2</v>
      </c>
      <c r="D18" s="52" t="s">
        <v>24</v>
      </c>
      <c r="E18" s="64">
        <v>35</v>
      </c>
      <c r="F18" s="65"/>
      <c r="G18" s="55"/>
      <c r="H18" s="55">
        <v>3</v>
      </c>
      <c r="I18" s="55">
        <v>3</v>
      </c>
      <c r="J18" s="55">
        <v>9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134"/>
      <c r="W18" s="59"/>
      <c r="X18" s="196"/>
      <c r="Y18" s="197"/>
      <c r="Z18" s="76"/>
      <c r="AA18" s="60">
        <f t="shared" si="0"/>
        <v>9</v>
      </c>
      <c r="AC18" s="69">
        <v>9</v>
      </c>
      <c r="AD18" s="136">
        <f>IF(0&lt;AA166,DCOUNT(H6:AA165,20,'作業用'!S1:T2),"")</f>
        <v>0</v>
      </c>
    </row>
    <row r="19" spans="1:30" ht="16.5" customHeight="1">
      <c r="A19" s="37">
        <v>13</v>
      </c>
      <c r="B19" s="50" t="s">
        <v>128</v>
      </c>
      <c r="C19" s="63">
        <v>1</v>
      </c>
      <c r="D19" s="52" t="s">
        <v>26</v>
      </c>
      <c r="E19" s="64">
        <v>25</v>
      </c>
      <c r="F19" s="65" t="s">
        <v>25</v>
      </c>
      <c r="G19" s="55">
        <v>1</v>
      </c>
      <c r="H19" s="55">
        <v>1</v>
      </c>
      <c r="I19" s="55">
        <v>1</v>
      </c>
      <c r="J19" s="55"/>
      <c r="K19" s="55">
        <v>14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66"/>
      <c r="W19" s="71"/>
      <c r="X19" s="196"/>
      <c r="Y19" s="197"/>
      <c r="Z19" s="76"/>
      <c r="AA19" s="60">
        <f t="shared" si="0"/>
        <v>14</v>
      </c>
      <c r="AC19" s="69">
        <v>10</v>
      </c>
      <c r="AD19" s="136">
        <f>IF(0&lt;AA166,DCOUNT(H6:AA165,20,'作業用'!U1:V2),"")</f>
        <v>0</v>
      </c>
    </row>
    <row r="20" spans="1:30" ht="16.5" customHeight="1">
      <c r="A20" s="37">
        <v>14</v>
      </c>
      <c r="B20" s="50" t="s">
        <v>129</v>
      </c>
      <c r="C20" s="63">
        <v>2</v>
      </c>
      <c r="D20" s="52" t="s">
        <v>26</v>
      </c>
      <c r="E20" s="64">
        <v>25</v>
      </c>
      <c r="F20" s="65"/>
      <c r="G20" s="55"/>
      <c r="H20" s="55">
        <v>1</v>
      </c>
      <c r="I20" s="55">
        <v>1</v>
      </c>
      <c r="J20" s="55"/>
      <c r="K20" s="55">
        <v>12</v>
      </c>
      <c r="L20" s="55"/>
      <c r="M20" s="55"/>
      <c r="N20" s="55"/>
      <c r="O20" s="55"/>
      <c r="P20" s="55"/>
      <c r="Q20" s="55"/>
      <c r="R20" s="55"/>
      <c r="S20" s="55"/>
      <c r="T20" s="55">
        <v>3</v>
      </c>
      <c r="U20" s="55"/>
      <c r="V20" s="66"/>
      <c r="W20" s="59"/>
      <c r="X20" s="196"/>
      <c r="Y20" s="197"/>
      <c r="Z20" s="76"/>
      <c r="AA20" s="60">
        <f t="shared" si="0"/>
        <v>15</v>
      </c>
      <c r="AC20" s="69">
        <v>11</v>
      </c>
      <c r="AD20" s="136">
        <f>IF(0&lt;AA166,DCOUNT(H6:AA165,20,'作業用'!W1:X2),"")</f>
        <v>0</v>
      </c>
    </row>
    <row r="21" spans="1:30" ht="16.5" customHeight="1">
      <c r="A21" s="37">
        <v>15</v>
      </c>
      <c r="B21" s="50" t="s">
        <v>130</v>
      </c>
      <c r="C21" s="63">
        <v>1</v>
      </c>
      <c r="D21" s="52" t="s">
        <v>26</v>
      </c>
      <c r="E21" s="64">
        <v>50</v>
      </c>
      <c r="F21" s="65"/>
      <c r="G21" s="55">
        <v>1</v>
      </c>
      <c r="H21" s="55">
        <v>1</v>
      </c>
      <c r="I21" s="55">
        <v>1</v>
      </c>
      <c r="J21" s="55"/>
      <c r="K21" s="55">
        <v>14</v>
      </c>
      <c r="L21" s="55"/>
      <c r="M21" s="55"/>
      <c r="N21" s="55"/>
      <c r="O21" s="55"/>
      <c r="P21" s="55"/>
      <c r="Q21" s="55"/>
      <c r="R21" s="55"/>
      <c r="S21" s="55"/>
      <c r="T21" s="55"/>
      <c r="U21" s="55">
        <v>1</v>
      </c>
      <c r="V21" s="66"/>
      <c r="W21" s="59"/>
      <c r="X21" s="196"/>
      <c r="Y21" s="197"/>
      <c r="Z21" s="76"/>
      <c r="AA21" s="60">
        <f t="shared" si="0"/>
        <v>15</v>
      </c>
      <c r="AC21" s="69">
        <v>12</v>
      </c>
      <c r="AD21" s="136">
        <f>IF(0&lt;AA166,DCOUNT(H6:AA165,20,'作業用'!Y1:Z2),"")</f>
        <v>3</v>
      </c>
    </row>
    <row r="22" spans="1:30" ht="16.5" customHeight="1">
      <c r="A22" s="37">
        <v>16</v>
      </c>
      <c r="B22" s="50" t="s">
        <v>131</v>
      </c>
      <c r="C22" s="63">
        <v>1</v>
      </c>
      <c r="D22" s="52" t="s">
        <v>26</v>
      </c>
      <c r="E22" s="64">
        <v>50</v>
      </c>
      <c r="F22" s="65"/>
      <c r="G22" s="55">
        <v>1</v>
      </c>
      <c r="H22" s="55">
        <v>1</v>
      </c>
      <c r="I22" s="55">
        <v>1</v>
      </c>
      <c r="J22" s="55"/>
      <c r="K22" s="55">
        <v>13</v>
      </c>
      <c r="L22" s="55"/>
      <c r="M22" s="55"/>
      <c r="N22" s="55"/>
      <c r="O22" s="55"/>
      <c r="P22" s="55"/>
      <c r="Q22" s="55"/>
      <c r="R22" s="55"/>
      <c r="S22" s="55"/>
      <c r="T22" s="55">
        <v>2</v>
      </c>
      <c r="U22" s="55">
        <v>1</v>
      </c>
      <c r="V22" s="66"/>
      <c r="W22" s="59"/>
      <c r="X22" s="196"/>
      <c r="Y22" s="197"/>
      <c r="Z22" s="76"/>
      <c r="AA22" s="60">
        <f t="shared" si="0"/>
        <v>16</v>
      </c>
      <c r="AC22" s="69">
        <v>13</v>
      </c>
      <c r="AD22" s="136">
        <f>IF(0&lt;AA166,DCOUNT(H6:AA165,20,'作業用'!AA1:AB2),"")</f>
        <v>1</v>
      </c>
    </row>
    <row r="23" spans="1:30" ht="16.5" customHeight="1">
      <c r="A23" s="37">
        <v>17</v>
      </c>
      <c r="B23" s="50" t="s">
        <v>132</v>
      </c>
      <c r="C23" s="63">
        <v>1</v>
      </c>
      <c r="D23" s="52" t="s">
        <v>26</v>
      </c>
      <c r="E23" s="64">
        <v>40</v>
      </c>
      <c r="F23" s="65"/>
      <c r="G23" s="55">
        <v>1</v>
      </c>
      <c r="H23" s="55">
        <v>1</v>
      </c>
      <c r="I23" s="55">
        <v>1</v>
      </c>
      <c r="J23" s="55"/>
      <c r="K23" s="55">
        <v>15</v>
      </c>
      <c r="L23" s="55"/>
      <c r="M23" s="55"/>
      <c r="N23" s="55"/>
      <c r="O23" s="55"/>
      <c r="P23" s="55"/>
      <c r="Q23" s="55"/>
      <c r="R23" s="55"/>
      <c r="S23" s="55"/>
      <c r="T23" s="55">
        <v>1</v>
      </c>
      <c r="U23" s="55"/>
      <c r="V23" s="66"/>
      <c r="W23" s="59"/>
      <c r="X23" s="196"/>
      <c r="Y23" s="197"/>
      <c r="Z23" s="76"/>
      <c r="AA23" s="60">
        <f t="shared" si="0"/>
        <v>16</v>
      </c>
      <c r="AC23" s="69">
        <v>14</v>
      </c>
      <c r="AD23" s="136">
        <f>IF(0&lt;AA166,DCOUNT(H6:AA165,20,'作業用'!AC1:AD2),"")</f>
        <v>11</v>
      </c>
    </row>
    <row r="24" spans="1:30" ht="16.5" customHeight="1">
      <c r="A24" s="37">
        <v>18</v>
      </c>
      <c r="B24" s="50" t="s">
        <v>133</v>
      </c>
      <c r="C24" s="63">
        <v>2</v>
      </c>
      <c r="D24" s="52" t="s">
        <v>26</v>
      </c>
      <c r="E24" s="64">
        <v>60</v>
      </c>
      <c r="F24" s="65"/>
      <c r="G24" s="55"/>
      <c r="H24" s="55">
        <v>3</v>
      </c>
      <c r="I24" s="55">
        <v>3</v>
      </c>
      <c r="J24" s="55"/>
      <c r="K24" s="55">
        <v>6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66"/>
      <c r="W24" s="59"/>
      <c r="X24" s="196"/>
      <c r="Y24" s="197"/>
      <c r="Z24" s="76"/>
      <c r="AA24" s="60">
        <f t="shared" si="0"/>
        <v>6</v>
      </c>
      <c r="AC24" s="69">
        <v>15</v>
      </c>
      <c r="AD24" s="136">
        <f>IF(0&lt;AA166,DCOUNT(H6:AA165,20,'作業用'!AE1:AF2),"")</f>
        <v>10</v>
      </c>
    </row>
    <row r="25" spans="1:30" ht="16.5" customHeight="1">
      <c r="A25" s="37">
        <v>19</v>
      </c>
      <c r="B25" s="50" t="s">
        <v>134</v>
      </c>
      <c r="C25" s="63">
        <v>1</v>
      </c>
      <c r="D25" s="52" t="s">
        <v>26</v>
      </c>
      <c r="E25" s="64">
        <v>55</v>
      </c>
      <c r="F25" s="65"/>
      <c r="G25" s="55"/>
      <c r="H25" s="55">
        <v>3</v>
      </c>
      <c r="I25" s="55">
        <v>3</v>
      </c>
      <c r="J25" s="55"/>
      <c r="K25" s="55">
        <v>6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66"/>
      <c r="W25" s="59"/>
      <c r="X25" s="196"/>
      <c r="Y25" s="197"/>
      <c r="Z25" s="76"/>
      <c r="AA25" s="60">
        <f t="shared" si="0"/>
        <v>6</v>
      </c>
      <c r="AC25" s="69">
        <v>16</v>
      </c>
      <c r="AD25" s="136">
        <f>IF(0&lt;AA166,DCOUNT(H6:AA165,20,'作業用'!AG1:AH2),"")</f>
        <v>5</v>
      </c>
    </row>
    <row r="26" spans="1:30" ht="16.5" customHeight="1">
      <c r="A26" s="37">
        <v>20</v>
      </c>
      <c r="B26" s="50" t="s">
        <v>135</v>
      </c>
      <c r="C26" s="63">
        <v>1</v>
      </c>
      <c r="D26" s="52" t="s">
        <v>26</v>
      </c>
      <c r="E26" s="64">
        <v>45</v>
      </c>
      <c r="F26" s="65"/>
      <c r="G26" s="55"/>
      <c r="H26" s="55">
        <v>3</v>
      </c>
      <c r="I26" s="55">
        <v>3</v>
      </c>
      <c r="J26" s="55"/>
      <c r="K26" s="55">
        <v>9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66"/>
      <c r="W26" s="59"/>
      <c r="X26" s="196"/>
      <c r="Y26" s="197"/>
      <c r="Z26" s="76"/>
      <c r="AA26" s="60">
        <f t="shared" si="0"/>
        <v>9</v>
      </c>
      <c r="AC26" s="69">
        <v>17</v>
      </c>
      <c r="AD26" s="136">
        <f>IF(0&lt;AA166,DCOUNT(H6:AA165,20,'作業用'!AI1:AJ2),"")</f>
        <v>0</v>
      </c>
    </row>
    <row r="27" spans="1:30" ht="16.5" customHeight="1">
      <c r="A27" s="37">
        <v>21</v>
      </c>
      <c r="B27" s="50" t="s">
        <v>136</v>
      </c>
      <c r="C27" s="63">
        <v>1</v>
      </c>
      <c r="D27" s="52" t="s">
        <v>27</v>
      </c>
      <c r="E27" s="64">
        <v>45</v>
      </c>
      <c r="F27" s="65" t="s">
        <v>28</v>
      </c>
      <c r="G27" s="55"/>
      <c r="H27" s="55">
        <v>1</v>
      </c>
      <c r="I27" s="55">
        <v>3</v>
      </c>
      <c r="J27" s="55"/>
      <c r="K27" s="55"/>
      <c r="L27" s="55">
        <v>12</v>
      </c>
      <c r="M27" s="55"/>
      <c r="N27" s="55"/>
      <c r="O27" s="55"/>
      <c r="P27" s="55"/>
      <c r="Q27" s="55"/>
      <c r="R27" s="55"/>
      <c r="S27" s="55"/>
      <c r="T27" s="55"/>
      <c r="U27" s="55"/>
      <c r="V27" s="66"/>
      <c r="W27" s="59"/>
      <c r="X27" s="196"/>
      <c r="Y27" s="197"/>
      <c r="Z27" s="76"/>
      <c r="AA27" s="60">
        <f t="shared" si="0"/>
        <v>12</v>
      </c>
      <c r="AC27" s="69">
        <v>18</v>
      </c>
      <c r="AD27" s="136">
        <f>IF(0&lt;AA166,DCOUNT(H6:AA165,20,'作業用'!AK1:AL2),"")</f>
        <v>0</v>
      </c>
    </row>
    <row r="28" spans="1:30" ht="16.5" customHeight="1">
      <c r="A28" s="37">
        <v>22</v>
      </c>
      <c r="B28" s="50" t="s">
        <v>137</v>
      </c>
      <c r="C28" s="63">
        <v>2</v>
      </c>
      <c r="D28" s="52" t="s">
        <v>50</v>
      </c>
      <c r="E28" s="64">
        <v>50</v>
      </c>
      <c r="F28" s="65" t="s">
        <v>25</v>
      </c>
      <c r="G28" s="55"/>
      <c r="H28" s="55">
        <v>1</v>
      </c>
      <c r="I28" s="55">
        <v>1</v>
      </c>
      <c r="J28" s="55"/>
      <c r="K28" s="55"/>
      <c r="L28" s="55">
        <v>4</v>
      </c>
      <c r="M28" s="55"/>
      <c r="N28" s="55"/>
      <c r="O28" s="55"/>
      <c r="P28" s="55"/>
      <c r="Q28" s="55"/>
      <c r="R28" s="55"/>
      <c r="S28" s="55">
        <v>8</v>
      </c>
      <c r="T28" s="55"/>
      <c r="U28" s="55"/>
      <c r="V28" s="66"/>
      <c r="W28" s="59"/>
      <c r="X28" s="196"/>
      <c r="Y28" s="197"/>
      <c r="Z28" s="76"/>
      <c r="AA28" s="60">
        <f t="shared" si="0"/>
        <v>12</v>
      </c>
      <c r="AC28" s="69">
        <v>19</v>
      </c>
      <c r="AD28" s="136">
        <f>IF(0&lt;AA166,DCOUNT(H6:AA165,20,'作業用'!AM1:AN2),"")</f>
        <v>0</v>
      </c>
    </row>
    <row r="29" spans="1:30" ht="16.5" customHeight="1">
      <c r="A29" s="37">
        <v>23</v>
      </c>
      <c r="B29" s="50" t="s">
        <v>138</v>
      </c>
      <c r="C29" s="63">
        <v>1</v>
      </c>
      <c r="D29" s="52" t="s">
        <v>27</v>
      </c>
      <c r="E29" s="64">
        <v>55</v>
      </c>
      <c r="F29" s="65" t="s">
        <v>29</v>
      </c>
      <c r="G29" s="55"/>
      <c r="H29" s="55">
        <v>1</v>
      </c>
      <c r="I29" s="55">
        <v>1</v>
      </c>
      <c r="J29" s="55"/>
      <c r="K29" s="55"/>
      <c r="L29" s="55">
        <v>12</v>
      </c>
      <c r="M29" s="55"/>
      <c r="N29" s="55"/>
      <c r="O29" s="55"/>
      <c r="P29" s="55"/>
      <c r="Q29" s="55"/>
      <c r="R29" s="55"/>
      <c r="S29" s="55"/>
      <c r="T29" s="55"/>
      <c r="U29" s="55"/>
      <c r="V29" s="66"/>
      <c r="W29" s="59"/>
      <c r="X29" s="196"/>
      <c r="Y29" s="197"/>
      <c r="Z29" s="76"/>
      <c r="AA29" s="60">
        <f t="shared" si="0"/>
        <v>12</v>
      </c>
      <c r="AC29" s="69">
        <v>20</v>
      </c>
      <c r="AD29" s="136">
        <f>IF(0&lt;AA166,DCOUNT(H6:AA165,20,'作業用'!AO1:AP2),"")</f>
        <v>0</v>
      </c>
    </row>
    <row r="30" spans="1:30" ht="16.5" customHeight="1">
      <c r="A30" s="37">
        <v>24</v>
      </c>
      <c r="B30" s="50" t="s">
        <v>139</v>
      </c>
      <c r="C30" s="63">
        <v>2</v>
      </c>
      <c r="D30" s="52" t="s">
        <v>50</v>
      </c>
      <c r="E30" s="64">
        <v>30</v>
      </c>
      <c r="F30" s="65"/>
      <c r="G30" s="55">
        <v>1</v>
      </c>
      <c r="H30" s="55">
        <v>1</v>
      </c>
      <c r="I30" s="55">
        <v>1</v>
      </c>
      <c r="J30" s="55"/>
      <c r="K30" s="55"/>
      <c r="L30" s="55">
        <v>5</v>
      </c>
      <c r="M30" s="55"/>
      <c r="N30" s="55"/>
      <c r="O30" s="55"/>
      <c r="P30" s="55"/>
      <c r="Q30" s="55"/>
      <c r="R30" s="55"/>
      <c r="S30" s="55">
        <v>8</v>
      </c>
      <c r="T30" s="55"/>
      <c r="U30" s="55">
        <v>1</v>
      </c>
      <c r="V30" s="66"/>
      <c r="W30" s="59"/>
      <c r="X30" s="196"/>
      <c r="Y30" s="197"/>
      <c r="Z30" s="76"/>
      <c r="AA30" s="60">
        <f t="shared" si="0"/>
        <v>14</v>
      </c>
      <c r="AC30" s="69">
        <v>21</v>
      </c>
      <c r="AD30" s="136">
        <f>IF(0&lt;AA166,DCOUNT(H6:AA165,20,'作業用'!AQ1:AR2),"")</f>
        <v>0</v>
      </c>
    </row>
    <row r="31" spans="1:30" ht="16.5" customHeight="1">
      <c r="A31" s="37">
        <v>25</v>
      </c>
      <c r="B31" s="50" t="s">
        <v>140</v>
      </c>
      <c r="C31" s="63">
        <v>1</v>
      </c>
      <c r="D31" s="52" t="s">
        <v>27</v>
      </c>
      <c r="E31" s="64">
        <v>20</v>
      </c>
      <c r="F31" s="65"/>
      <c r="G31" s="55">
        <v>1</v>
      </c>
      <c r="H31" s="55">
        <v>1</v>
      </c>
      <c r="I31" s="55">
        <v>2</v>
      </c>
      <c r="J31" s="55"/>
      <c r="K31" s="55"/>
      <c r="L31" s="55">
        <v>13</v>
      </c>
      <c r="M31" s="55"/>
      <c r="N31" s="55"/>
      <c r="O31" s="55"/>
      <c r="P31" s="55"/>
      <c r="Q31" s="55"/>
      <c r="R31" s="55"/>
      <c r="S31" s="55"/>
      <c r="T31" s="55"/>
      <c r="U31" s="55">
        <v>1</v>
      </c>
      <c r="V31" s="66"/>
      <c r="W31" s="59"/>
      <c r="X31" s="196"/>
      <c r="Y31" s="197"/>
      <c r="Z31" s="76"/>
      <c r="AA31" s="60">
        <f t="shared" si="0"/>
        <v>14</v>
      </c>
      <c r="AC31" s="69">
        <v>22</v>
      </c>
      <c r="AD31" s="136">
        <f>IF(0&lt;AA166,DCOUNT(H6:AA165,20,'作業用'!AS1:AT2),"")</f>
        <v>0</v>
      </c>
    </row>
    <row r="32" spans="1:30" ht="16.5" customHeight="1">
      <c r="A32" s="37">
        <v>26</v>
      </c>
      <c r="B32" s="50" t="s">
        <v>141</v>
      </c>
      <c r="C32" s="63">
        <v>2</v>
      </c>
      <c r="D32" s="52" t="s">
        <v>27</v>
      </c>
      <c r="E32" s="64">
        <v>30</v>
      </c>
      <c r="F32" s="65"/>
      <c r="G32" s="55"/>
      <c r="H32" s="55">
        <v>3</v>
      </c>
      <c r="I32" s="55">
        <v>3</v>
      </c>
      <c r="J32" s="55"/>
      <c r="K32" s="55"/>
      <c r="L32" s="55">
        <v>6</v>
      </c>
      <c r="M32" s="55"/>
      <c r="N32" s="55"/>
      <c r="O32" s="55"/>
      <c r="P32" s="55"/>
      <c r="Q32" s="55"/>
      <c r="R32" s="55"/>
      <c r="S32" s="55"/>
      <c r="T32" s="55"/>
      <c r="U32" s="55"/>
      <c r="V32" s="66"/>
      <c r="W32" s="59"/>
      <c r="X32" s="196"/>
      <c r="Y32" s="197"/>
      <c r="Z32" s="76"/>
      <c r="AA32" s="60">
        <f t="shared" si="0"/>
        <v>6</v>
      </c>
      <c r="AC32" s="69">
        <v>23</v>
      </c>
      <c r="AD32" s="136">
        <f>IF(0&lt;AA166,DCOUNT(H6:AA165,20,'作業用'!AU1:AV2),"")</f>
        <v>0</v>
      </c>
    </row>
    <row r="33" spans="1:30" ht="16.5" customHeight="1">
      <c r="A33" s="37">
        <v>27</v>
      </c>
      <c r="B33" s="50" t="s">
        <v>142</v>
      </c>
      <c r="C33" s="63">
        <v>1</v>
      </c>
      <c r="D33" s="52" t="s">
        <v>27</v>
      </c>
      <c r="E33" s="64">
        <v>25</v>
      </c>
      <c r="F33" s="65"/>
      <c r="G33" s="55"/>
      <c r="H33" s="55">
        <v>3</v>
      </c>
      <c r="I33" s="55">
        <v>3</v>
      </c>
      <c r="J33" s="55"/>
      <c r="K33" s="55"/>
      <c r="L33" s="55">
        <v>10</v>
      </c>
      <c r="M33" s="55"/>
      <c r="N33" s="55"/>
      <c r="O33" s="55"/>
      <c r="P33" s="55"/>
      <c r="Q33" s="55"/>
      <c r="R33" s="55"/>
      <c r="S33" s="55"/>
      <c r="T33" s="55"/>
      <c r="U33" s="55"/>
      <c r="V33" s="66"/>
      <c r="W33" s="59"/>
      <c r="X33" s="196"/>
      <c r="Y33" s="197"/>
      <c r="Z33" s="76"/>
      <c r="AA33" s="60">
        <f t="shared" si="0"/>
        <v>10</v>
      </c>
      <c r="AC33" s="69">
        <v>24</v>
      </c>
      <c r="AD33" s="136">
        <f>IF(0&lt;AA166,DCOUNT(H6:AA165,20,'作業用'!AW1:AX2),"")</f>
        <v>0</v>
      </c>
    </row>
    <row r="34" spans="1:30" ht="16.5" customHeight="1">
      <c r="A34" s="37">
        <v>28</v>
      </c>
      <c r="B34" s="50" t="s">
        <v>143</v>
      </c>
      <c r="C34" s="63">
        <v>2</v>
      </c>
      <c r="D34" s="52" t="s">
        <v>27</v>
      </c>
      <c r="E34" s="64">
        <v>25</v>
      </c>
      <c r="F34" s="65"/>
      <c r="G34" s="55"/>
      <c r="H34" s="55">
        <v>2</v>
      </c>
      <c r="I34" s="55">
        <v>1</v>
      </c>
      <c r="J34" s="55"/>
      <c r="K34" s="55"/>
      <c r="L34" s="55">
        <v>11</v>
      </c>
      <c r="M34" s="55"/>
      <c r="N34" s="55"/>
      <c r="O34" s="55"/>
      <c r="P34" s="55"/>
      <c r="Q34" s="55"/>
      <c r="R34" s="55"/>
      <c r="S34" s="55"/>
      <c r="T34" s="55"/>
      <c r="U34" s="55"/>
      <c r="V34" s="66"/>
      <c r="W34" s="59"/>
      <c r="X34" s="196"/>
      <c r="Y34" s="197"/>
      <c r="Z34" s="76"/>
      <c r="AA34" s="60">
        <f t="shared" si="0"/>
        <v>11</v>
      </c>
      <c r="AC34" s="69">
        <v>25</v>
      </c>
      <c r="AD34" s="136">
        <f>IF(0&lt;AA166,DCOUNT(H6:AA165,20,'作業用'!AY1:AZ2),"")</f>
        <v>0</v>
      </c>
    </row>
    <row r="35" spans="1:30" ht="16.5" customHeight="1">
      <c r="A35" s="37">
        <v>29</v>
      </c>
      <c r="B35" s="50" t="s">
        <v>144</v>
      </c>
      <c r="C35" s="63">
        <v>1</v>
      </c>
      <c r="D35" s="52" t="s">
        <v>51</v>
      </c>
      <c r="E35" s="64">
        <v>50</v>
      </c>
      <c r="F35" s="65"/>
      <c r="G35" s="55"/>
      <c r="H35" s="55">
        <v>3</v>
      </c>
      <c r="I35" s="55">
        <v>3</v>
      </c>
      <c r="J35" s="55"/>
      <c r="K35" s="55"/>
      <c r="L35" s="55"/>
      <c r="M35" s="55"/>
      <c r="N35" s="55"/>
      <c r="O35" s="55"/>
      <c r="P35" s="55"/>
      <c r="Q35" s="55"/>
      <c r="R35" s="55"/>
      <c r="S35" s="55">
        <v>4</v>
      </c>
      <c r="T35" s="55"/>
      <c r="U35" s="55"/>
      <c r="V35" s="66"/>
      <c r="W35" s="59"/>
      <c r="X35" s="196"/>
      <c r="Y35" s="197"/>
      <c r="Z35" s="76"/>
      <c r="AA35" s="60">
        <f t="shared" si="0"/>
        <v>4</v>
      </c>
      <c r="AC35" s="69">
        <v>26</v>
      </c>
      <c r="AD35" s="136">
        <f>IF(0&lt;AA166,DCOUNT(H6:AA165,20,'作業用'!BA1:BB2),"")</f>
        <v>0</v>
      </c>
    </row>
    <row r="36" spans="1:30" ht="16.5" customHeight="1" thickBot="1">
      <c r="A36" s="37">
        <v>30</v>
      </c>
      <c r="B36" s="50" t="s">
        <v>145</v>
      </c>
      <c r="C36" s="63">
        <v>2</v>
      </c>
      <c r="D36" s="52" t="s">
        <v>30</v>
      </c>
      <c r="E36" s="64">
        <v>55</v>
      </c>
      <c r="F36" s="65" t="s">
        <v>25</v>
      </c>
      <c r="G36" s="55"/>
      <c r="H36" s="55">
        <v>1</v>
      </c>
      <c r="I36" s="55">
        <v>1</v>
      </c>
      <c r="J36" s="55"/>
      <c r="K36" s="55"/>
      <c r="L36" s="55"/>
      <c r="M36" s="55">
        <v>14</v>
      </c>
      <c r="N36" s="55"/>
      <c r="O36" s="55"/>
      <c r="P36" s="55"/>
      <c r="Q36" s="55"/>
      <c r="R36" s="55"/>
      <c r="S36" s="55"/>
      <c r="T36" s="55">
        <v>1</v>
      </c>
      <c r="U36" s="55">
        <v>1</v>
      </c>
      <c r="V36" s="66"/>
      <c r="W36" s="59"/>
      <c r="X36" s="198"/>
      <c r="Y36" s="199"/>
      <c r="Z36" s="76"/>
      <c r="AA36" s="60">
        <f t="shared" si="0"/>
        <v>16</v>
      </c>
      <c r="AC36" s="72">
        <v>27</v>
      </c>
      <c r="AD36" s="137">
        <f>IF(0&lt;AA166,DCOUNT(H6:AA165,20,'作業用'!BC1:BD2),"")</f>
        <v>0</v>
      </c>
    </row>
    <row r="37" spans="1:30" ht="16.5" customHeight="1" thickBot="1">
      <c r="A37" s="37">
        <v>31</v>
      </c>
      <c r="B37" s="50" t="s">
        <v>146</v>
      </c>
      <c r="C37" s="63">
        <v>1</v>
      </c>
      <c r="D37" s="52" t="s">
        <v>30</v>
      </c>
      <c r="E37" s="64">
        <v>40</v>
      </c>
      <c r="F37" s="65"/>
      <c r="G37" s="55">
        <v>1</v>
      </c>
      <c r="H37" s="55">
        <v>1</v>
      </c>
      <c r="I37" s="55">
        <v>1</v>
      </c>
      <c r="J37" s="55"/>
      <c r="K37" s="55"/>
      <c r="L37" s="55"/>
      <c r="M37" s="55">
        <v>13</v>
      </c>
      <c r="N37" s="55"/>
      <c r="O37" s="55"/>
      <c r="P37" s="55"/>
      <c r="Q37" s="55"/>
      <c r="R37" s="55"/>
      <c r="S37" s="55"/>
      <c r="T37" s="55"/>
      <c r="U37" s="55">
        <v>1</v>
      </c>
      <c r="V37" s="66"/>
      <c r="W37" s="46"/>
      <c r="X37" s="58"/>
      <c r="Y37" s="58"/>
      <c r="Z37" s="59"/>
      <c r="AA37" s="60">
        <f t="shared" si="0"/>
        <v>14</v>
      </c>
      <c r="AC37" s="74" t="s">
        <v>16</v>
      </c>
      <c r="AD37" s="75">
        <f>SUM(AD10:AD36)</f>
        <v>33</v>
      </c>
    </row>
    <row r="38" spans="1:30" ht="16.5" customHeight="1">
      <c r="A38" s="37">
        <v>32</v>
      </c>
      <c r="B38" s="50" t="s">
        <v>147</v>
      </c>
      <c r="C38" s="63">
        <v>2</v>
      </c>
      <c r="D38" s="52" t="s">
        <v>10</v>
      </c>
      <c r="E38" s="64">
        <v>35</v>
      </c>
      <c r="F38" s="65"/>
      <c r="G38" s="55">
        <v>1</v>
      </c>
      <c r="H38" s="55">
        <v>1</v>
      </c>
      <c r="I38" s="55">
        <v>1</v>
      </c>
      <c r="J38" s="55"/>
      <c r="K38" s="55"/>
      <c r="L38" s="55"/>
      <c r="M38" s="55">
        <v>14</v>
      </c>
      <c r="N38" s="55"/>
      <c r="O38" s="55"/>
      <c r="P38" s="55"/>
      <c r="Q38" s="55"/>
      <c r="R38" s="55"/>
      <c r="S38" s="55"/>
      <c r="T38" s="55"/>
      <c r="U38" s="55">
        <v>1</v>
      </c>
      <c r="V38" s="66"/>
      <c r="W38" s="46"/>
      <c r="X38" s="46"/>
      <c r="Y38" s="46"/>
      <c r="Z38" s="59"/>
      <c r="AA38" s="60">
        <f t="shared" si="0"/>
        <v>15</v>
      </c>
      <c r="AC38" s="186" t="s">
        <v>103</v>
      </c>
      <c r="AD38" s="186"/>
    </row>
    <row r="39" spans="1:30" ht="16.5" customHeight="1">
      <c r="A39" s="37">
        <v>33</v>
      </c>
      <c r="B39" s="50" t="s">
        <v>148</v>
      </c>
      <c r="C39" s="63">
        <v>1</v>
      </c>
      <c r="D39" s="52" t="s">
        <v>30</v>
      </c>
      <c r="E39" s="64">
        <v>30</v>
      </c>
      <c r="F39" s="65"/>
      <c r="G39" s="55"/>
      <c r="H39" s="55">
        <v>2</v>
      </c>
      <c r="I39" s="55">
        <v>1</v>
      </c>
      <c r="J39" s="55"/>
      <c r="K39" s="55"/>
      <c r="L39" s="55"/>
      <c r="M39" s="55">
        <v>10</v>
      </c>
      <c r="N39" s="55"/>
      <c r="O39" s="55"/>
      <c r="P39" s="55"/>
      <c r="Q39" s="55"/>
      <c r="R39" s="55"/>
      <c r="S39" s="55"/>
      <c r="T39" s="55"/>
      <c r="U39" s="55"/>
      <c r="V39" s="66"/>
      <c r="W39" s="46"/>
      <c r="X39" s="46"/>
      <c r="Y39" s="46"/>
      <c r="Z39" s="59"/>
      <c r="AA39" s="60">
        <f t="shared" si="0"/>
        <v>10</v>
      </c>
      <c r="AC39" s="187"/>
      <c r="AD39" s="187"/>
    </row>
    <row r="40" spans="1:30" ht="16.5" customHeight="1">
      <c r="A40" s="37">
        <v>34</v>
      </c>
      <c r="B40" s="50" t="s">
        <v>149</v>
      </c>
      <c r="C40" s="63">
        <v>2</v>
      </c>
      <c r="D40" s="52" t="s">
        <v>30</v>
      </c>
      <c r="E40" s="64">
        <v>25</v>
      </c>
      <c r="F40" s="65"/>
      <c r="G40" s="55"/>
      <c r="H40" s="55">
        <v>3</v>
      </c>
      <c r="I40" s="55">
        <v>3</v>
      </c>
      <c r="J40" s="55"/>
      <c r="K40" s="55"/>
      <c r="L40" s="55"/>
      <c r="M40" s="55">
        <v>6</v>
      </c>
      <c r="N40" s="55"/>
      <c r="O40" s="55"/>
      <c r="P40" s="55"/>
      <c r="Q40" s="55"/>
      <c r="R40" s="55"/>
      <c r="S40" s="55"/>
      <c r="T40" s="55"/>
      <c r="U40" s="55"/>
      <c r="V40" s="66"/>
      <c r="W40" s="46"/>
      <c r="X40" s="46"/>
      <c r="Y40" s="46"/>
      <c r="Z40" s="59"/>
      <c r="AA40" s="60">
        <f t="shared" si="0"/>
        <v>6</v>
      </c>
      <c r="AC40" s="187"/>
      <c r="AD40" s="187"/>
    </row>
    <row r="41" spans="1:30" ht="16.5" customHeight="1">
      <c r="A41" s="37">
        <v>35</v>
      </c>
      <c r="B41" s="50" t="s">
        <v>150</v>
      </c>
      <c r="C41" s="63">
        <v>1</v>
      </c>
      <c r="D41" s="52" t="s">
        <v>111</v>
      </c>
      <c r="E41" s="64">
        <v>60</v>
      </c>
      <c r="F41" s="65" t="s">
        <v>25</v>
      </c>
      <c r="G41" s="55"/>
      <c r="H41" s="55">
        <v>1</v>
      </c>
      <c r="I41" s="55">
        <v>1</v>
      </c>
      <c r="J41" s="55"/>
      <c r="K41" s="55"/>
      <c r="L41" s="55"/>
      <c r="M41" s="55"/>
      <c r="N41" s="55">
        <v>15</v>
      </c>
      <c r="O41" s="55"/>
      <c r="P41" s="55"/>
      <c r="Q41" s="55"/>
      <c r="R41" s="55"/>
      <c r="S41" s="55"/>
      <c r="T41" s="55"/>
      <c r="U41" s="55"/>
      <c r="V41" s="66"/>
      <c r="W41" s="46"/>
      <c r="X41" s="46"/>
      <c r="Y41" s="46"/>
      <c r="Z41" s="59"/>
      <c r="AA41" s="60">
        <f t="shared" si="0"/>
        <v>15</v>
      </c>
      <c r="AC41" s="187"/>
      <c r="AD41" s="187"/>
    </row>
    <row r="42" spans="1:30" ht="16.5" customHeight="1">
      <c r="A42" s="37">
        <v>36</v>
      </c>
      <c r="B42" s="50" t="s">
        <v>151</v>
      </c>
      <c r="C42" s="63">
        <v>1</v>
      </c>
      <c r="D42" s="52" t="s">
        <v>111</v>
      </c>
      <c r="E42" s="64">
        <v>45</v>
      </c>
      <c r="F42" s="65"/>
      <c r="G42" s="55">
        <v>1</v>
      </c>
      <c r="H42" s="55">
        <v>1</v>
      </c>
      <c r="I42" s="55">
        <v>1</v>
      </c>
      <c r="J42" s="55"/>
      <c r="K42" s="55"/>
      <c r="L42" s="55"/>
      <c r="M42" s="55"/>
      <c r="N42" s="55">
        <v>13</v>
      </c>
      <c r="O42" s="55"/>
      <c r="P42" s="55"/>
      <c r="Q42" s="55"/>
      <c r="R42" s="55"/>
      <c r="S42" s="55"/>
      <c r="T42" s="55"/>
      <c r="U42" s="55">
        <v>1</v>
      </c>
      <c r="V42" s="66"/>
      <c r="W42" s="46"/>
      <c r="X42" s="46"/>
      <c r="Y42" s="46"/>
      <c r="Z42" s="59"/>
      <c r="AA42" s="60">
        <f t="shared" si="0"/>
        <v>14</v>
      </c>
      <c r="AC42" s="187"/>
      <c r="AD42" s="187"/>
    </row>
    <row r="43" spans="1:30" ht="16.5" customHeight="1">
      <c r="A43" s="37">
        <v>37</v>
      </c>
      <c r="B43" s="50" t="s">
        <v>152</v>
      </c>
      <c r="C43" s="63">
        <v>2</v>
      </c>
      <c r="D43" s="52" t="s">
        <v>111</v>
      </c>
      <c r="E43" s="64">
        <v>25</v>
      </c>
      <c r="F43" s="65"/>
      <c r="G43" s="55"/>
      <c r="H43" s="55">
        <v>3</v>
      </c>
      <c r="I43" s="55">
        <v>3</v>
      </c>
      <c r="J43" s="55"/>
      <c r="K43" s="55"/>
      <c r="L43" s="55"/>
      <c r="M43" s="55"/>
      <c r="N43" s="55">
        <v>13</v>
      </c>
      <c r="O43" s="55"/>
      <c r="P43" s="55"/>
      <c r="Q43" s="55"/>
      <c r="R43" s="55"/>
      <c r="S43" s="55"/>
      <c r="T43" s="55"/>
      <c r="U43" s="55"/>
      <c r="V43" s="66"/>
      <c r="W43" s="46"/>
      <c r="X43" s="46"/>
      <c r="Y43" s="46"/>
      <c r="Z43" s="59"/>
      <c r="AA43" s="60">
        <f t="shared" si="0"/>
        <v>13</v>
      </c>
      <c r="AC43" s="187"/>
      <c r="AD43" s="187"/>
    </row>
    <row r="44" spans="1:30" ht="16.5" customHeight="1">
      <c r="A44" s="37">
        <v>38</v>
      </c>
      <c r="B44" s="50" t="s">
        <v>153</v>
      </c>
      <c r="C44" s="63">
        <v>2</v>
      </c>
      <c r="D44" s="52" t="s">
        <v>31</v>
      </c>
      <c r="E44" s="64">
        <v>50</v>
      </c>
      <c r="F44" s="65" t="s">
        <v>25</v>
      </c>
      <c r="G44" s="55"/>
      <c r="H44" s="55">
        <v>1</v>
      </c>
      <c r="I44" s="55">
        <v>1</v>
      </c>
      <c r="J44" s="55"/>
      <c r="K44" s="55"/>
      <c r="L44" s="55"/>
      <c r="M44" s="55"/>
      <c r="N44" s="55"/>
      <c r="O44" s="55">
        <v>13</v>
      </c>
      <c r="P44" s="55"/>
      <c r="Q44" s="55"/>
      <c r="R44" s="55"/>
      <c r="S44" s="55"/>
      <c r="T44" s="55"/>
      <c r="U44" s="55">
        <v>1</v>
      </c>
      <c r="V44" s="66"/>
      <c r="W44" s="46"/>
      <c r="X44" s="46"/>
      <c r="Y44" s="46"/>
      <c r="Z44" s="59"/>
      <c r="AA44" s="60">
        <f t="shared" si="0"/>
        <v>14</v>
      </c>
      <c r="AC44" s="187"/>
      <c r="AD44" s="187"/>
    </row>
    <row r="45" spans="1:27" ht="16.5" customHeight="1">
      <c r="A45" s="37">
        <v>39</v>
      </c>
      <c r="B45" s="50" t="s">
        <v>154</v>
      </c>
      <c r="C45" s="63">
        <v>1</v>
      </c>
      <c r="D45" s="52" t="s">
        <v>31</v>
      </c>
      <c r="E45" s="64">
        <v>30</v>
      </c>
      <c r="F45" s="65"/>
      <c r="G45" s="55">
        <v>1</v>
      </c>
      <c r="H45" s="55">
        <v>2</v>
      </c>
      <c r="I45" s="55">
        <v>3</v>
      </c>
      <c r="J45" s="55"/>
      <c r="K45" s="55"/>
      <c r="L45" s="55"/>
      <c r="M45" s="55"/>
      <c r="N45" s="55"/>
      <c r="O45" s="55">
        <v>14</v>
      </c>
      <c r="P45" s="55"/>
      <c r="Q45" s="55"/>
      <c r="R45" s="55"/>
      <c r="S45" s="55"/>
      <c r="T45" s="55"/>
      <c r="U45" s="55"/>
      <c r="V45" s="66"/>
      <c r="W45" s="46"/>
      <c r="X45" s="46"/>
      <c r="Y45" s="46"/>
      <c r="Z45" s="59"/>
      <c r="AA45" s="60">
        <f t="shared" si="0"/>
        <v>14</v>
      </c>
    </row>
    <row r="46" spans="1:27" ht="16.5" customHeight="1">
      <c r="A46" s="37">
        <v>40</v>
      </c>
      <c r="B46" s="50" t="s">
        <v>155</v>
      </c>
      <c r="C46" s="63">
        <v>2</v>
      </c>
      <c r="D46" s="52" t="s">
        <v>31</v>
      </c>
      <c r="E46" s="64">
        <v>40</v>
      </c>
      <c r="F46" s="65"/>
      <c r="G46" s="55"/>
      <c r="H46" s="55">
        <v>1</v>
      </c>
      <c r="I46" s="55">
        <v>1</v>
      </c>
      <c r="J46" s="55"/>
      <c r="K46" s="55"/>
      <c r="L46" s="55"/>
      <c r="M46" s="55"/>
      <c r="N46" s="55"/>
      <c r="O46" s="55">
        <v>14</v>
      </c>
      <c r="P46" s="55"/>
      <c r="Q46" s="55"/>
      <c r="R46" s="55"/>
      <c r="S46" s="55"/>
      <c r="T46" s="55"/>
      <c r="U46" s="55"/>
      <c r="V46" s="66"/>
      <c r="W46" s="46"/>
      <c r="X46" s="46"/>
      <c r="Y46" s="46"/>
      <c r="Z46" s="59"/>
      <c r="AA46" s="60">
        <f t="shared" si="0"/>
        <v>14</v>
      </c>
    </row>
    <row r="47" spans="1:27" ht="16.5" customHeight="1">
      <c r="A47" s="37">
        <v>41</v>
      </c>
      <c r="B47" s="50" t="s">
        <v>157</v>
      </c>
      <c r="C47" s="63">
        <v>1</v>
      </c>
      <c r="D47" s="52" t="s">
        <v>31</v>
      </c>
      <c r="E47" s="64">
        <v>45</v>
      </c>
      <c r="F47" s="65"/>
      <c r="G47" s="55"/>
      <c r="H47" s="55">
        <v>3</v>
      </c>
      <c r="I47" s="55">
        <v>3</v>
      </c>
      <c r="J47" s="55"/>
      <c r="K47" s="55"/>
      <c r="L47" s="55"/>
      <c r="M47" s="55"/>
      <c r="N47" s="55"/>
      <c r="O47" s="55">
        <v>10</v>
      </c>
      <c r="P47" s="55"/>
      <c r="Q47" s="55"/>
      <c r="R47" s="55"/>
      <c r="S47" s="55"/>
      <c r="T47" s="55"/>
      <c r="U47" s="55"/>
      <c r="V47" s="66"/>
      <c r="W47" s="46"/>
      <c r="X47" s="46"/>
      <c r="Y47" s="46"/>
      <c r="Z47" s="59"/>
      <c r="AA47" s="60">
        <f t="shared" si="0"/>
        <v>10</v>
      </c>
    </row>
    <row r="48" spans="1:27" ht="16.5" customHeight="1">
      <c r="A48" s="37">
        <v>42</v>
      </c>
      <c r="B48" s="50" t="s">
        <v>158</v>
      </c>
      <c r="C48" s="63">
        <v>2</v>
      </c>
      <c r="D48" s="52" t="s">
        <v>21</v>
      </c>
      <c r="E48" s="64">
        <v>55</v>
      </c>
      <c r="F48" s="65" t="s">
        <v>25</v>
      </c>
      <c r="G48" s="55"/>
      <c r="H48" s="55">
        <v>1</v>
      </c>
      <c r="I48" s="55">
        <v>1</v>
      </c>
      <c r="J48" s="55"/>
      <c r="K48" s="55"/>
      <c r="L48" s="55"/>
      <c r="M48" s="55"/>
      <c r="N48" s="55"/>
      <c r="O48" s="55"/>
      <c r="P48" s="55">
        <v>12</v>
      </c>
      <c r="Q48" s="55"/>
      <c r="R48" s="55"/>
      <c r="S48" s="55"/>
      <c r="T48" s="55">
        <v>2</v>
      </c>
      <c r="U48" s="55">
        <v>1</v>
      </c>
      <c r="V48" s="66"/>
      <c r="W48" s="46"/>
      <c r="X48" s="46"/>
      <c r="Y48" s="46"/>
      <c r="Z48" s="59"/>
      <c r="AA48" s="60">
        <f t="shared" si="0"/>
        <v>15</v>
      </c>
    </row>
    <row r="49" spans="1:27" ht="16.5" customHeight="1">
      <c r="A49" s="37">
        <v>43</v>
      </c>
      <c r="B49" s="50" t="s">
        <v>156</v>
      </c>
      <c r="C49" s="63">
        <v>1</v>
      </c>
      <c r="D49" s="52" t="s">
        <v>21</v>
      </c>
      <c r="E49" s="64">
        <v>45</v>
      </c>
      <c r="F49" s="65"/>
      <c r="G49" s="55">
        <v>1</v>
      </c>
      <c r="H49" s="55">
        <v>1</v>
      </c>
      <c r="I49" s="55">
        <v>1</v>
      </c>
      <c r="J49" s="55"/>
      <c r="K49" s="55"/>
      <c r="L49" s="55"/>
      <c r="M49" s="55"/>
      <c r="N49" s="55"/>
      <c r="O49" s="55"/>
      <c r="P49" s="55">
        <v>14</v>
      </c>
      <c r="Q49" s="55"/>
      <c r="R49" s="55"/>
      <c r="S49" s="55"/>
      <c r="T49" s="55">
        <v>2</v>
      </c>
      <c r="U49" s="55"/>
      <c r="V49" s="66"/>
      <c r="W49" s="46"/>
      <c r="X49" s="46"/>
      <c r="Y49" s="46"/>
      <c r="Z49" s="59"/>
      <c r="AA49" s="60">
        <f t="shared" si="0"/>
        <v>16</v>
      </c>
    </row>
    <row r="50" spans="1:27" ht="16.5" customHeight="1">
      <c r="A50" s="37">
        <v>44</v>
      </c>
      <c r="B50" s="50" t="s">
        <v>159</v>
      </c>
      <c r="C50" s="63">
        <v>1</v>
      </c>
      <c r="D50" s="52" t="s">
        <v>21</v>
      </c>
      <c r="E50" s="64">
        <v>45</v>
      </c>
      <c r="F50" s="65"/>
      <c r="G50" s="55">
        <v>1</v>
      </c>
      <c r="H50" s="55">
        <v>1</v>
      </c>
      <c r="I50" s="55">
        <v>1</v>
      </c>
      <c r="J50" s="55"/>
      <c r="K50" s="55"/>
      <c r="L50" s="55"/>
      <c r="M50" s="55"/>
      <c r="N50" s="55"/>
      <c r="O50" s="55"/>
      <c r="P50" s="55">
        <v>15</v>
      </c>
      <c r="Q50" s="55"/>
      <c r="R50" s="55"/>
      <c r="S50" s="55"/>
      <c r="T50" s="55"/>
      <c r="U50" s="55"/>
      <c r="V50" s="66"/>
      <c r="W50" s="46"/>
      <c r="X50" s="138"/>
      <c r="Y50" s="139"/>
      <c r="Z50" s="59"/>
      <c r="AA50" s="60">
        <f t="shared" si="0"/>
        <v>15</v>
      </c>
    </row>
    <row r="51" spans="1:27" ht="16.5" customHeight="1">
      <c r="A51" s="37">
        <v>45</v>
      </c>
      <c r="B51" s="50" t="s">
        <v>160</v>
      </c>
      <c r="C51" s="63">
        <v>2</v>
      </c>
      <c r="D51" s="52" t="s">
        <v>21</v>
      </c>
      <c r="E51" s="64">
        <v>55</v>
      </c>
      <c r="F51" s="65"/>
      <c r="G51" s="55">
        <v>1</v>
      </c>
      <c r="H51" s="55">
        <v>1</v>
      </c>
      <c r="I51" s="55">
        <v>1</v>
      </c>
      <c r="J51" s="55"/>
      <c r="K51" s="55"/>
      <c r="L51" s="55"/>
      <c r="M51" s="55"/>
      <c r="N51" s="55"/>
      <c r="O51" s="55"/>
      <c r="P51" s="55">
        <v>14</v>
      </c>
      <c r="Q51" s="55"/>
      <c r="R51" s="55"/>
      <c r="S51" s="55"/>
      <c r="T51" s="55"/>
      <c r="U51" s="55">
        <v>1</v>
      </c>
      <c r="V51" s="66"/>
      <c r="W51" s="46"/>
      <c r="X51" s="46"/>
      <c r="Y51" s="46"/>
      <c r="Z51" s="59"/>
      <c r="AA51" s="60">
        <f t="shared" si="0"/>
        <v>15</v>
      </c>
    </row>
    <row r="52" spans="1:27" ht="16.5" customHeight="1">
      <c r="A52" s="37">
        <v>46</v>
      </c>
      <c r="B52" s="50" t="s">
        <v>161</v>
      </c>
      <c r="C52" s="63">
        <v>2</v>
      </c>
      <c r="D52" s="52" t="s">
        <v>21</v>
      </c>
      <c r="E52" s="64">
        <v>35</v>
      </c>
      <c r="F52" s="65"/>
      <c r="G52" s="55">
        <v>1</v>
      </c>
      <c r="H52" s="55">
        <v>1</v>
      </c>
      <c r="I52" s="55">
        <v>1</v>
      </c>
      <c r="J52" s="55"/>
      <c r="K52" s="55"/>
      <c r="L52" s="55"/>
      <c r="M52" s="55"/>
      <c r="N52" s="55"/>
      <c r="O52" s="55"/>
      <c r="P52" s="55">
        <v>13</v>
      </c>
      <c r="Q52" s="55"/>
      <c r="R52" s="55"/>
      <c r="S52" s="55"/>
      <c r="T52" s="55"/>
      <c r="U52" s="55">
        <v>1</v>
      </c>
      <c r="V52" s="66"/>
      <c r="W52" s="46"/>
      <c r="X52" s="46"/>
      <c r="Y52" s="46"/>
      <c r="Z52" s="59"/>
      <c r="AA52" s="60">
        <f t="shared" si="0"/>
        <v>14</v>
      </c>
    </row>
    <row r="53" spans="1:27" ht="16.5" customHeight="1">
      <c r="A53" s="37">
        <v>47</v>
      </c>
      <c r="B53" s="50" t="s">
        <v>162</v>
      </c>
      <c r="C53" s="63">
        <v>1</v>
      </c>
      <c r="D53" s="52" t="s">
        <v>21</v>
      </c>
      <c r="E53" s="64">
        <v>40</v>
      </c>
      <c r="F53" s="65"/>
      <c r="G53" s="55"/>
      <c r="H53" s="55">
        <v>1</v>
      </c>
      <c r="I53" s="55">
        <v>2</v>
      </c>
      <c r="J53" s="55"/>
      <c r="K53" s="55"/>
      <c r="L53" s="55"/>
      <c r="M53" s="55"/>
      <c r="N53" s="55"/>
      <c r="O53" s="55"/>
      <c r="P53" s="55">
        <v>14</v>
      </c>
      <c r="Q53" s="55"/>
      <c r="R53" s="55"/>
      <c r="S53" s="55"/>
      <c r="T53" s="55"/>
      <c r="U53" s="55"/>
      <c r="V53" s="66"/>
      <c r="W53" s="46"/>
      <c r="X53" s="46"/>
      <c r="Y53" s="46"/>
      <c r="Z53" s="59"/>
      <c r="AA53" s="60">
        <f t="shared" si="0"/>
        <v>14</v>
      </c>
    </row>
    <row r="54" spans="1:27" ht="16.5" customHeight="1">
      <c r="A54" s="37">
        <v>48</v>
      </c>
      <c r="B54" s="50" t="s">
        <v>163</v>
      </c>
      <c r="C54" s="63">
        <v>2</v>
      </c>
      <c r="D54" s="52" t="s">
        <v>21</v>
      </c>
      <c r="E54" s="64">
        <v>30</v>
      </c>
      <c r="F54" s="65"/>
      <c r="G54" s="55"/>
      <c r="H54" s="55">
        <v>3</v>
      </c>
      <c r="I54" s="55">
        <v>3</v>
      </c>
      <c r="J54" s="55"/>
      <c r="K54" s="55"/>
      <c r="L54" s="55"/>
      <c r="M54" s="55"/>
      <c r="N54" s="55"/>
      <c r="O54" s="55"/>
      <c r="P54" s="55">
        <v>16</v>
      </c>
      <c r="Q54" s="55"/>
      <c r="R54" s="55"/>
      <c r="S54" s="55"/>
      <c r="T54" s="55"/>
      <c r="U54" s="55"/>
      <c r="V54" s="66"/>
      <c r="W54" s="46"/>
      <c r="X54" s="46"/>
      <c r="Y54" s="46"/>
      <c r="Z54" s="59"/>
      <c r="AA54" s="60">
        <f t="shared" si="0"/>
        <v>16</v>
      </c>
    </row>
    <row r="55" spans="1:27" ht="16.5" customHeight="1">
      <c r="A55" s="37">
        <v>49</v>
      </c>
      <c r="B55" s="50" t="s">
        <v>164</v>
      </c>
      <c r="C55" s="63">
        <v>2</v>
      </c>
      <c r="D55" s="52" t="s">
        <v>21</v>
      </c>
      <c r="E55" s="64">
        <v>30</v>
      </c>
      <c r="F55" s="65"/>
      <c r="G55" s="55"/>
      <c r="H55" s="55">
        <v>3</v>
      </c>
      <c r="I55" s="55">
        <v>3</v>
      </c>
      <c r="J55" s="55"/>
      <c r="K55" s="55"/>
      <c r="L55" s="55"/>
      <c r="M55" s="55"/>
      <c r="N55" s="55"/>
      <c r="O55" s="55"/>
      <c r="P55" s="55">
        <v>16</v>
      </c>
      <c r="Q55" s="55"/>
      <c r="R55" s="55"/>
      <c r="S55" s="55"/>
      <c r="T55" s="55"/>
      <c r="U55" s="55"/>
      <c r="V55" s="66"/>
      <c r="W55" s="46"/>
      <c r="X55" s="46"/>
      <c r="Y55" s="46"/>
      <c r="Z55" s="59"/>
      <c r="AA55" s="60">
        <f t="shared" si="0"/>
        <v>16</v>
      </c>
    </row>
    <row r="56" spans="1:27" ht="16.5" customHeight="1">
      <c r="A56" s="37">
        <v>50</v>
      </c>
      <c r="B56" s="50" t="s">
        <v>165</v>
      </c>
      <c r="C56" s="63">
        <v>1</v>
      </c>
      <c r="D56" s="52" t="s">
        <v>21</v>
      </c>
      <c r="E56" s="64">
        <v>30</v>
      </c>
      <c r="F56" s="65"/>
      <c r="G56" s="55"/>
      <c r="H56" s="55">
        <v>3</v>
      </c>
      <c r="I56" s="55">
        <v>3</v>
      </c>
      <c r="J56" s="55"/>
      <c r="K56" s="55"/>
      <c r="L56" s="55"/>
      <c r="M56" s="55"/>
      <c r="N56" s="55"/>
      <c r="O56" s="55"/>
      <c r="P56" s="55">
        <v>4</v>
      </c>
      <c r="Q56" s="55"/>
      <c r="R56" s="55"/>
      <c r="S56" s="55"/>
      <c r="T56" s="55"/>
      <c r="U56" s="55"/>
      <c r="V56" s="66"/>
      <c r="W56" s="46"/>
      <c r="X56" s="46"/>
      <c r="Y56" s="46"/>
      <c r="Z56" s="59"/>
      <c r="AA56" s="60">
        <f t="shared" si="0"/>
        <v>4</v>
      </c>
    </row>
    <row r="57" spans="1:27" ht="16.5" customHeight="1">
      <c r="A57" s="37">
        <v>51</v>
      </c>
      <c r="B57" s="50" t="s">
        <v>166</v>
      </c>
      <c r="C57" s="63">
        <v>2</v>
      </c>
      <c r="D57" s="52" t="s">
        <v>114</v>
      </c>
      <c r="E57" s="64">
        <v>55</v>
      </c>
      <c r="F57" s="65" t="s">
        <v>25</v>
      </c>
      <c r="G57" s="55">
        <v>1</v>
      </c>
      <c r="H57" s="55">
        <v>1</v>
      </c>
      <c r="I57" s="55">
        <v>1</v>
      </c>
      <c r="J57" s="55"/>
      <c r="K57" s="55"/>
      <c r="L57" s="55"/>
      <c r="M57" s="55"/>
      <c r="N57" s="55"/>
      <c r="O57" s="55"/>
      <c r="P57" s="55"/>
      <c r="Q57" s="55">
        <v>13</v>
      </c>
      <c r="R57" s="55"/>
      <c r="S57" s="55"/>
      <c r="T57" s="55"/>
      <c r="U57" s="55">
        <v>1</v>
      </c>
      <c r="V57" s="66"/>
      <c r="W57" s="46"/>
      <c r="X57" s="46"/>
      <c r="Y57" s="46"/>
      <c r="Z57" s="59"/>
      <c r="AA57" s="60">
        <f t="shared" si="0"/>
        <v>14</v>
      </c>
    </row>
    <row r="58" spans="1:27" ht="16.5" customHeight="1">
      <c r="A58" s="37">
        <v>52</v>
      </c>
      <c r="B58" s="50" t="s">
        <v>167</v>
      </c>
      <c r="C58" s="63">
        <v>2</v>
      </c>
      <c r="D58" s="52" t="s">
        <v>114</v>
      </c>
      <c r="E58" s="64">
        <v>45</v>
      </c>
      <c r="F58" s="65"/>
      <c r="G58" s="55"/>
      <c r="H58" s="55">
        <v>3</v>
      </c>
      <c r="I58" s="55">
        <v>3</v>
      </c>
      <c r="J58" s="55"/>
      <c r="K58" s="55"/>
      <c r="L58" s="55"/>
      <c r="M58" s="55"/>
      <c r="N58" s="55"/>
      <c r="O58" s="55"/>
      <c r="P58" s="55"/>
      <c r="Q58" s="55">
        <v>6</v>
      </c>
      <c r="R58" s="55"/>
      <c r="S58" s="55"/>
      <c r="T58" s="55"/>
      <c r="U58" s="55"/>
      <c r="V58" s="66"/>
      <c r="W58" s="46"/>
      <c r="X58" s="46"/>
      <c r="Y58" s="46"/>
      <c r="Z58" s="59"/>
      <c r="AA58" s="60">
        <f t="shared" si="0"/>
        <v>6</v>
      </c>
    </row>
    <row r="59" spans="1:27" ht="16.5" customHeight="1">
      <c r="A59" s="37">
        <v>53</v>
      </c>
      <c r="B59" s="50" t="s">
        <v>168</v>
      </c>
      <c r="C59" s="63">
        <v>2</v>
      </c>
      <c r="D59" s="52" t="s">
        <v>114</v>
      </c>
      <c r="E59" s="64">
        <v>40</v>
      </c>
      <c r="F59" s="65"/>
      <c r="G59" s="55"/>
      <c r="H59" s="55">
        <v>3</v>
      </c>
      <c r="I59" s="55">
        <v>3</v>
      </c>
      <c r="J59" s="55"/>
      <c r="K59" s="55"/>
      <c r="L59" s="55"/>
      <c r="M59" s="55"/>
      <c r="N59" s="55"/>
      <c r="O59" s="55"/>
      <c r="P59" s="55"/>
      <c r="Q59" s="55">
        <v>8</v>
      </c>
      <c r="R59" s="55"/>
      <c r="S59" s="55"/>
      <c r="T59" s="55"/>
      <c r="U59" s="55"/>
      <c r="V59" s="66"/>
      <c r="W59" s="46"/>
      <c r="X59" s="46"/>
      <c r="Y59" s="46"/>
      <c r="Z59" s="59"/>
      <c r="AA59" s="60">
        <f t="shared" si="0"/>
        <v>8</v>
      </c>
    </row>
    <row r="60" spans="1:27" ht="16.5" customHeight="1">
      <c r="A60" s="37">
        <v>54</v>
      </c>
      <c r="B60" s="50" t="s">
        <v>169</v>
      </c>
      <c r="C60" s="63">
        <v>1</v>
      </c>
      <c r="D60" s="52" t="s">
        <v>68</v>
      </c>
      <c r="E60" s="64">
        <v>30</v>
      </c>
      <c r="F60" s="65"/>
      <c r="G60" s="55"/>
      <c r="H60" s="55">
        <v>2</v>
      </c>
      <c r="I60" s="55">
        <v>3</v>
      </c>
      <c r="J60" s="55"/>
      <c r="K60" s="55"/>
      <c r="L60" s="55"/>
      <c r="M60" s="55"/>
      <c r="N60" s="55"/>
      <c r="O60" s="55"/>
      <c r="P60" s="55"/>
      <c r="Q60" s="55"/>
      <c r="R60" s="55">
        <v>5</v>
      </c>
      <c r="S60" s="55"/>
      <c r="T60" s="55"/>
      <c r="U60" s="55"/>
      <c r="V60" s="66"/>
      <c r="W60" s="46"/>
      <c r="X60" s="46"/>
      <c r="Y60" s="46"/>
      <c r="Z60" s="59"/>
      <c r="AA60" s="60">
        <f t="shared" si="0"/>
        <v>5</v>
      </c>
    </row>
    <row r="61" spans="1:27" ht="16.5" customHeight="1">
      <c r="A61" s="37">
        <v>55</v>
      </c>
      <c r="B61" s="50" t="s">
        <v>170</v>
      </c>
      <c r="C61" s="63">
        <v>1</v>
      </c>
      <c r="D61" s="52" t="s">
        <v>68</v>
      </c>
      <c r="E61" s="64">
        <v>40</v>
      </c>
      <c r="F61" s="65"/>
      <c r="G61" s="55"/>
      <c r="H61" s="55">
        <v>1</v>
      </c>
      <c r="I61" s="55">
        <v>3</v>
      </c>
      <c r="J61" s="55"/>
      <c r="K61" s="55"/>
      <c r="L61" s="55"/>
      <c r="M61" s="55"/>
      <c r="N61" s="55"/>
      <c r="O61" s="55"/>
      <c r="P61" s="55"/>
      <c r="Q61" s="55"/>
      <c r="R61" s="55">
        <v>2</v>
      </c>
      <c r="S61" s="55"/>
      <c r="T61" s="55"/>
      <c r="U61" s="55"/>
      <c r="V61" s="66"/>
      <c r="W61" s="46"/>
      <c r="X61" s="46"/>
      <c r="Y61" s="46"/>
      <c r="Z61" s="59"/>
      <c r="AA61" s="60">
        <f t="shared" si="0"/>
        <v>2</v>
      </c>
    </row>
    <row r="62" spans="1:27" ht="16.5" customHeight="1">
      <c r="A62" s="37">
        <v>56</v>
      </c>
      <c r="B62" s="50"/>
      <c r="C62" s="63"/>
      <c r="D62" s="52"/>
      <c r="E62" s="64"/>
      <c r="F62" s="6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66"/>
      <c r="W62" s="46"/>
      <c r="X62" s="46"/>
      <c r="Y62" s="46"/>
      <c r="Z62" s="59"/>
      <c r="AA62" s="60">
        <f t="shared" si="0"/>
      </c>
    </row>
    <row r="63" spans="1:27" ht="16.5" customHeight="1" hidden="1">
      <c r="A63" s="37">
        <v>57</v>
      </c>
      <c r="B63" s="50"/>
      <c r="C63" s="63"/>
      <c r="D63" s="52"/>
      <c r="E63" s="64"/>
      <c r="F63" s="6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66"/>
      <c r="W63" s="46"/>
      <c r="X63" s="46"/>
      <c r="Y63" s="46"/>
      <c r="Z63" s="59"/>
      <c r="AA63" s="60">
        <f t="shared" si="0"/>
      </c>
    </row>
    <row r="64" spans="1:27" ht="16.5" customHeight="1" hidden="1">
      <c r="A64" s="37">
        <v>58</v>
      </c>
      <c r="B64" s="50"/>
      <c r="C64" s="63"/>
      <c r="D64" s="52"/>
      <c r="E64" s="64"/>
      <c r="F64" s="6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66"/>
      <c r="W64" s="46"/>
      <c r="X64" s="46"/>
      <c r="Y64" s="46"/>
      <c r="Z64" s="59"/>
      <c r="AA64" s="60">
        <f t="shared" si="0"/>
      </c>
    </row>
    <row r="65" spans="1:27" ht="16.5" customHeight="1" hidden="1">
      <c r="A65" s="37">
        <v>59</v>
      </c>
      <c r="B65" s="50"/>
      <c r="C65" s="63"/>
      <c r="D65" s="52"/>
      <c r="E65" s="64"/>
      <c r="F65" s="6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66"/>
      <c r="W65" s="46"/>
      <c r="X65" s="46"/>
      <c r="Y65" s="46"/>
      <c r="Z65" s="59"/>
      <c r="AA65" s="60">
        <f t="shared" si="0"/>
      </c>
    </row>
    <row r="66" spans="1:27" ht="16.5" customHeight="1" hidden="1">
      <c r="A66" s="37">
        <v>60</v>
      </c>
      <c r="B66" s="50"/>
      <c r="C66" s="63"/>
      <c r="D66" s="52"/>
      <c r="E66" s="64"/>
      <c r="F66" s="6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66"/>
      <c r="W66" s="46"/>
      <c r="X66" s="46"/>
      <c r="Y66" s="46"/>
      <c r="Z66" s="59"/>
      <c r="AA66" s="60">
        <f t="shared" si="0"/>
      </c>
    </row>
    <row r="67" spans="1:27" ht="16.5" customHeight="1" hidden="1">
      <c r="A67" s="37">
        <v>61</v>
      </c>
      <c r="B67" s="50"/>
      <c r="C67" s="63"/>
      <c r="D67" s="52"/>
      <c r="E67" s="64"/>
      <c r="F67" s="6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66"/>
      <c r="W67" s="46"/>
      <c r="X67" s="46"/>
      <c r="Y67" s="46"/>
      <c r="Z67" s="59"/>
      <c r="AA67" s="60">
        <f t="shared" si="0"/>
      </c>
    </row>
    <row r="68" spans="1:27" ht="16.5" customHeight="1" hidden="1">
      <c r="A68" s="37">
        <v>62</v>
      </c>
      <c r="B68" s="50"/>
      <c r="C68" s="63"/>
      <c r="D68" s="52"/>
      <c r="E68" s="64"/>
      <c r="F68" s="6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66"/>
      <c r="W68" s="46"/>
      <c r="X68" s="46"/>
      <c r="Y68" s="46"/>
      <c r="Z68" s="59"/>
      <c r="AA68" s="60">
        <f t="shared" si="0"/>
      </c>
    </row>
    <row r="69" spans="1:27" ht="16.5" customHeight="1" hidden="1">
      <c r="A69" s="37">
        <v>63</v>
      </c>
      <c r="B69" s="50"/>
      <c r="C69" s="63"/>
      <c r="D69" s="52"/>
      <c r="E69" s="64"/>
      <c r="F69" s="6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66"/>
      <c r="W69" s="46"/>
      <c r="X69" s="46"/>
      <c r="Y69" s="46"/>
      <c r="Z69" s="59"/>
      <c r="AA69" s="60">
        <f t="shared" si="0"/>
      </c>
    </row>
    <row r="70" spans="1:27" ht="16.5" customHeight="1" hidden="1">
      <c r="A70" s="37">
        <v>64</v>
      </c>
      <c r="B70" s="50"/>
      <c r="C70" s="63"/>
      <c r="D70" s="52"/>
      <c r="E70" s="64"/>
      <c r="F70" s="6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66"/>
      <c r="W70" s="46"/>
      <c r="X70" s="46"/>
      <c r="Y70" s="46"/>
      <c r="Z70" s="59"/>
      <c r="AA70" s="60">
        <f t="shared" si="0"/>
      </c>
    </row>
    <row r="71" spans="1:27" ht="16.5" customHeight="1" hidden="1">
      <c r="A71" s="37">
        <v>65</v>
      </c>
      <c r="B71" s="50"/>
      <c r="C71" s="63"/>
      <c r="D71" s="52"/>
      <c r="E71" s="64"/>
      <c r="F71" s="6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66"/>
      <c r="W71" s="46"/>
      <c r="X71" s="46"/>
      <c r="Y71" s="46"/>
      <c r="Z71" s="59"/>
      <c r="AA71" s="60">
        <f t="shared" si="0"/>
      </c>
    </row>
    <row r="72" spans="1:27" ht="16.5" customHeight="1" hidden="1">
      <c r="A72" s="37">
        <v>66</v>
      </c>
      <c r="B72" s="50"/>
      <c r="C72" s="63"/>
      <c r="D72" s="52"/>
      <c r="E72" s="64"/>
      <c r="F72" s="6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66"/>
      <c r="W72" s="46"/>
      <c r="X72" s="46"/>
      <c r="Y72" s="46"/>
      <c r="Z72" s="59"/>
      <c r="AA72" s="60">
        <f t="shared" si="0"/>
      </c>
    </row>
    <row r="73" spans="1:27" ht="16.5" customHeight="1" hidden="1">
      <c r="A73" s="37">
        <v>67</v>
      </c>
      <c r="B73" s="50"/>
      <c r="C73" s="63"/>
      <c r="D73" s="52"/>
      <c r="E73" s="64"/>
      <c r="F73" s="6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66"/>
      <c r="W73" s="46"/>
      <c r="X73" s="46"/>
      <c r="Y73" s="46"/>
      <c r="Z73" s="59"/>
      <c r="AA73" s="60">
        <f t="shared" si="0"/>
      </c>
    </row>
    <row r="74" spans="1:27" ht="16.5" customHeight="1" hidden="1">
      <c r="A74" s="37">
        <v>68</v>
      </c>
      <c r="B74" s="50"/>
      <c r="C74" s="63"/>
      <c r="D74" s="52"/>
      <c r="E74" s="64"/>
      <c r="F74" s="6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66"/>
      <c r="W74" s="46"/>
      <c r="X74" s="46"/>
      <c r="Y74" s="46"/>
      <c r="Z74" s="59"/>
      <c r="AA74" s="60">
        <f t="shared" si="0"/>
      </c>
    </row>
    <row r="75" spans="1:27" ht="16.5" customHeight="1" hidden="1">
      <c r="A75" s="37">
        <v>69</v>
      </c>
      <c r="B75" s="50"/>
      <c r="C75" s="63"/>
      <c r="D75" s="52"/>
      <c r="E75" s="64"/>
      <c r="F75" s="6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66"/>
      <c r="W75" s="46"/>
      <c r="X75" s="46"/>
      <c r="Y75" s="46"/>
      <c r="Z75" s="59"/>
      <c r="AA75" s="60">
        <f t="shared" si="0"/>
      </c>
    </row>
    <row r="76" spans="1:27" ht="16.5" customHeight="1" hidden="1">
      <c r="A76" s="37">
        <v>70</v>
      </c>
      <c r="B76" s="50"/>
      <c r="C76" s="63"/>
      <c r="D76" s="52"/>
      <c r="E76" s="64"/>
      <c r="F76" s="6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66"/>
      <c r="W76" s="46"/>
      <c r="X76" s="46"/>
      <c r="Y76" s="46"/>
      <c r="Z76" s="59"/>
      <c r="AA76" s="60">
        <f t="shared" si="0"/>
      </c>
    </row>
    <row r="77" spans="1:27" ht="16.5" customHeight="1" hidden="1">
      <c r="A77" s="37">
        <v>71</v>
      </c>
      <c r="B77" s="50"/>
      <c r="C77" s="63"/>
      <c r="D77" s="52"/>
      <c r="E77" s="64"/>
      <c r="F77" s="6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66"/>
      <c r="W77" s="46"/>
      <c r="X77" s="46"/>
      <c r="Y77" s="46"/>
      <c r="Z77" s="59"/>
      <c r="AA77" s="60">
        <f t="shared" si="0"/>
      </c>
    </row>
    <row r="78" spans="1:27" ht="16.5" customHeight="1" hidden="1">
      <c r="A78" s="37">
        <v>72</v>
      </c>
      <c r="B78" s="50"/>
      <c r="C78" s="63"/>
      <c r="D78" s="52"/>
      <c r="E78" s="64"/>
      <c r="F78" s="6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66"/>
      <c r="W78" s="46"/>
      <c r="X78" s="46"/>
      <c r="Y78" s="46"/>
      <c r="Z78" s="59"/>
      <c r="AA78" s="60">
        <f t="shared" si="0"/>
      </c>
    </row>
    <row r="79" spans="1:27" ht="16.5" customHeight="1" hidden="1">
      <c r="A79" s="37">
        <v>73</v>
      </c>
      <c r="B79" s="50"/>
      <c r="C79" s="63"/>
      <c r="D79" s="52"/>
      <c r="E79" s="64"/>
      <c r="F79" s="6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66"/>
      <c r="W79" s="46"/>
      <c r="X79" s="46"/>
      <c r="Y79" s="46"/>
      <c r="Z79" s="59"/>
      <c r="AA79" s="60">
        <f t="shared" si="0"/>
      </c>
    </row>
    <row r="80" spans="1:27" ht="16.5" customHeight="1" hidden="1">
      <c r="A80" s="37">
        <v>74</v>
      </c>
      <c r="B80" s="50"/>
      <c r="C80" s="63"/>
      <c r="D80" s="52"/>
      <c r="E80" s="64"/>
      <c r="F80" s="6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66"/>
      <c r="W80" s="46"/>
      <c r="X80" s="46"/>
      <c r="Y80" s="46"/>
      <c r="Z80" s="59"/>
      <c r="AA80" s="60">
        <f t="shared" si="0"/>
      </c>
    </row>
    <row r="81" spans="1:27" ht="16.5" customHeight="1" hidden="1">
      <c r="A81" s="37">
        <v>75</v>
      </c>
      <c r="B81" s="50"/>
      <c r="C81" s="63"/>
      <c r="D81" s="52"/>
      <c r="E81" s="64"/>
      <c r="F81" s="6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66"/>
      <c r="W81" s="46"/>
      <c r="X81" s="46"/>
      <c r="Y81" s="46"/>
      <c r="Z81" s="59"/>
      <c r="AA81" s="60">
        <f t="shared" si="0"/>
      </c>
    </row>
    <row r="82" spans="1:27" ht="16.5" customHeight="1" hidden="1">
      <c r="A82" s="37">
        <v>76</v>
      </c>
      <c r="B82" s="50"/>
      <c r="C82" s="63"/>
      <c r="D82" s="52"/>
      <c r="E82" s="64"/>
      <c r="F82" s="6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66"/>
      <c r="W82" s="46"/>
      <c r="X82" s="46"/>
      <c r="Y82" s="46"/>
      <c r="Z82" s="59"/>
      <c r="AA82" s="60">
        <f t="shared" si="0"/>
      </c>
    </row>
    <row r="83" spans="1:27" ht="16.5" customHeight="1" hidden="1">
      <c r="A83" s="37">
        <v>77</v>
      </c>
      <c r="B83" s="50"/>
      <c r="C83" s="63"/>
      <c r="D83" s="52"/>
      <c r="E83" s="64"/>
      <c r="F83" s="6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66"/>
      <c r="W83" s="46"/>
      <c r="X83" s="46"/>
      <c r="Y83" s="46"/>
      <c r="Z83" s="59"/>
      <c r="AA83" s="60">
        <f t="shared" si="0"/>
      </c>
    </row>
    <row r="84" spans="1:27" ht="16.5" customHeight="1" hidden="1">
      <c r="A84" s="37">
        <v>78</v>
      </c>
      <c r="B84" s="50"/>
      <c r="C84" s="63"/>
      <c r="D84" s="52"/>
      <c r="E84" s="64"/>
      <c r="F84" s="6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66"/>
      <c r="W84" s="46"/>
      <c r="X84" s="46"/>
      <c r="Y84" s="46"/>
      <c r="Z84" s="59"/>
      <c r="AA84" s="60">
        <f t="shared" si="0"/>
      </c>
    </row>
    <row r="85" spans="1:27" ht="16.5" customHeight="1" hidden="1">
      <c r="A85" s="37">
        <v>79</v>
      </c>
      <c r="B85" s="50"/>
      <c r="C85" s="63"/>
      <c r="D85" s="52"/>
      <c r="E85" s="64"/>
      <c r="F85" s="6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66"/>
      <c r="W85" s="46"/>
      <c r="X85" s="46"/>
      <c r="Y85" s="46"/>
      <c r="Z85" s="59"/>
      <c r="AA85" s="60">
        <f t="shared" si="0"/>
      </c>
    </row>
    <row r="86" spans="1:27" ht="16.5" customHeight="1" hidden="1">
      <c r="A86" s="37">
        <v>80</v>
      </c>
      <c r="B86" s="50"/>
      <c r="C86" s="63"/>
      <c r="D86" s="52"/>
      <c r="E86" s="64"/>
      <c r="F86" s="6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66"/>
      <c r="W86" s="46"/>
      <c r="X86" s="46"/>
      <c r="Y86" s="46"/>
      <c r="Z86" s="59"/>
      <c r="AA86" s="60">
        <f t="shared" si="0"/>
      </c>
    </row>
    <row r="87" spans="1:27" ht="16.5" customHeight="1" hidden="1">
      <c r="A87" s="37">
        <v>81</v>
      </c>
      <c r="B87" s="50"/>
      <c r="C87" s="63"/>
      <c r="D87" s="52"/>
      <c r="E87" s="64"/>
      <c r="F87" s="6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66"/>
      <c r="W87" s="46"/>
      <c r="X87" s="46"/>
      <c r="Y87" s="46"/>
      <c r="Z87" s="59"/>
      <c r="AA87" s="60">
        <f t="shared" si="0"/>
      </c>
    </row>
    <row r="88" spans="1:27" ht="16.5" customHeight="1" hidden="1">
      <c r="A88" s="37">
        <v>82</v>
      </c>
      <c r="B88" s="50"/>
      <c r="C88" s="63"/>
      <c r="D88" s="52"/>
      <c r="E88" s="64"/>
      <c r="F88" s="6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66"/>
      <c r="W88" s="46"/>
      <c r="X88" s="46"/>
      <c r="Y88" s="46"/>
      <c r="Z88" s="59"/>
      <c r="AA88" s="60">
        <f t="shared" si="0"/>
      </c>
    </row>
    <row r="89" spans="1:27" ht="16.5" customHeight="1" hidden="1">
      <c r="A89" s="37">
        <v>83</v>
      </c>
      <c r="B89" s="50"/>
      <c r="C89" s="63"/>
      <c r="D89" s="52"/>
      <c r="E89" s="64"/>
      <c r="F89" s="6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66"/>
      <c r="W89" s="46"/>
      <c r="X89" s="46"/>
      <c r="Y89" s="46"/>
      <c r="Z89" s="59"/>
      <c r="AA89" s="60">
        <f t="shared" si="0"/>
      </c>
    </row>
    <row r="90" spans="1:27" ht="16.5" customHeight="1" hidden="1">
      <c r="A90" s="37">
        <v>84</v>
      </c>
      <c r="B90" s="50"/>
      <c r="C90" s="63"/>
      <c r="D90" s="52"/>
      <c r="E90" s="64"/>
      <c r="F90" s="6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66"/>
      <c r="W90" s="46"/>
      <c r="X90" s="46"/>
      <c r="Y90" s="46"/>
      <c r="Z90" s="59"/>
      <c r="AA90" s="60">
        <f t="shared" si="0"/>
      </c>
    </row>
    <row r="91" spans="1:27" ht="16.5" customHeight="1" hidden="1">
      <c r="A91" s="37">
        <v>85</v>
      </c>
      <c r="B91" s="50"/>
      <c r="C91" s="63"/>
      <c r="D91" s="52"/>
      <c r="E91" s="64"/>
      <c r="F91" s="6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66"/>
      <c r="W91" s="46"/>
      <c r="X91" s="46"/>
      <c r="Y91" s="46"/>
      <c r="Z91" s="59"/>
      <c r="AA91" s="60">
        <f t="shared" si="0"/>
      </c>
    </row>
    <row r="92" spans="1:27" ht="16.5" customHeight="1" hidden="1">
      <c r="A92" s="37">
        <v>86</v>
      </c>
      <c r="B92" s="50"/>
      <c r="C92" s="63"/>
      <c r="D92" s="52"/>
      <c r="E92" s="64"/>
      <c r="F92" s="6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66"/>
      <c r="W92" s="46"/>
      <c r="X92" s="46"/>
      <c r="Y92" s="46"/>
      <c r="Z92" s="59"/>
      <c r="AA92" s="60">
        <f t="shared" si="0"/>
      </c>
    </row>
    <row r="93" spans="1:27" ht="16.5" customHeight="1" hidden="1">
      <c r="A93" s="37">
        <v>87</v>
      </c>
      <c r="B93" s="50"/>
      <c r="C93" s="63"/>
      <c r="D93" s="52"/>
      <c r="E93" s="64"/>
      <c r="F93" s="6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66"/>
      <c r="W93" s="46"/>
      <c r="X93" s="46"/>
      <c r="Y93" s="46"/>
      <c r="Z93" s="59"/>
      <c r="AA93" s="60">
        <f t="shared" si="0"/>
      </c>
    </row>
    <row r="94" spans="1:27" ht="16.5" customHeight="1" hidden="1">
      <c r="A94" s="37">
        <v>88</v>
      </c>
      <c r="B94" s="50"/>
      <c r="C94" s="63"/>
      <c r="D94" s="52"/>
      <c r="E94" s="64"/>
      <c r="F94" s="6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66"/>
      <c r="W94" s="46"/>
      <c r="X94" s="46"/>
      <c r="Y94" s="46"/>
      <c r="Z94" s="59"/>
      <c r="AA94" s="60">
        <f t="shared" si="0"/>
      </c>
    </row>
    <row r="95" spans="1:27" ht="16.5" customHeight="1" hidden="1">
      <c r="A95" s="37">
        <v>89</v>
      </c>
      <c r="B95" s="50"/>
      <c r="C95" s="63"/>
      <c r="D95" s="52"/>
      <c r="E95" s="64"/>
      <c r="F95" s="6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66"/>
      <c r="W95" s="46"/>
      <c r="X95" s="46"/>
      <c r="Y95" s="46"/>
      <c r="Z95" s="59"/>
      <c r="AA95" s="60">
        <f t="shared" si="0"/>
      </c>
    </row>
    <row r="96" spans="1:27" ht="16.5" customHeight="1" hidden="1">
      <c r="A96" s="37">
        <v>90</v>
      </c>
      <c r="B96" s="50"/>
      <c r="C96" s="63"/>
      <c r="D96" s="52"/>
      <c r="E96" s="64"/>
      <c r="F96" s="6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66"/>
      <c r="W96" s="46"/>
      <c r="X96" s="46"/>
      <c r="Y96" s="46"/>
      <c r="Z96" s="59"/>
      <c r="AA96" s="60">
        <f t="shared" si="0"/>
      </c>
    </row>
    <row r="97" spans="1:27" ht="16.5" customHeight="1" hidden="1">
      <c r="A97" s="37">
        <v>91</v>
      </c>
      <c r="B97" s="50"/>
      <c r="C97" s="63"/>
      <c r="D97" s="52"/>
      <c r="E97" s="64"/>
      <c r="F97" s="6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66"/>
      <c r="W97" s="46"/>
      <c r="X97" s="46"/>
      <c r="Y97" s="46"/>
      <c r="Z97" s="59"/>
      <c r="AA97" s="60">
        <f t="shared" si="0"/>
      </c>
    </row>
    <row r="98" spans="1:27" ht="16.5" customHeight="1" hidden="1">
      <c r="A98" s="37">
        <v>92</v>
      </c>
      <c r="B98" s="50"/>
      <c r="C98" s="63"/>
      <c r="D98" s="52"/>
      <c r="E98" s="64"/>
      <c r="F98" s="6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66"/>
      <c r="W98" s="46"/>
      <c r="X98" s="46"/>
      <c r="Y98" s="46"/>
      <c r="Z98" s="59"/>
      <c r="AA98" s="60">
        <f t="shared" si="0"/>
      </c>
    </row>
    <row r="99" spans="1:27" ht="16.5" customHeight="1" hidden="1">
      <c r="A99" s="37">
        <v>93</v>
      </c>
      <c r="B99" s="50"/>
      <c r="C99" s="63"/>
      <c r="D99" s="52"/>
      <c r="E99" s="64"/>
      <c r="F99" s="6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66"/>
      <c r="W99" s="46"/>
      <c r="X99" s="46"/>
      <c r="Y99" s="46"/>
      <c r="Z99" s="59"/>
      <c r="AA99" s="60">
        <f t="shared" si="0"/>
      </c>
    </row>
    <row r="100" spans="1:27" ht="16.5" customHeight="1" hidden="1">
      <c r="A100" s="37">
        <v>94</v>
      </c>
      <c r="B100" s="50"/>
      <c r="C100" s="63"/>
      <c r="D100" s="52"/>
      <c r="E100" s="64"/>
      <c r="F100" s="6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66"/>
      <c r="W100" s="46"/>
      <c r="X100" s="46"/>
      <c r="Y100" s="46"/>
      <c r="Z100" s="59"/>
      <c r="AA100" s="60">
        <f t="shared" si="0"/>
      </c>
    </row>
    <row r="101" spans="1:27" ht="16.5" customHeight="1" hidden="1">
      <c r="A101" s="37">
        <v>95</v>
      </c>
      <c r="B101" s="50"/>
      <c r="C101" s="63"/>
      <c r="D101" s="52"/>
      <c r="E101" s="64"/>
      <c r="F101" s="6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66"/>
      <c r="W101" s="46"/>
      <c r="X101" s="46"/>
      <c r="Y101" s="46"/>
      <c r="Z101" s="59"/>
      <c r="AA101" s="60">
        <f t="shared" si="0"/>
      </c>
    </row>
    <row r="102" spans="1:27" ht="16.5" customHeight="1" hidden="1">
      <c r="A102" s="37">
        <v>96</v>
      </c>
      <c r="B102" s="50"/>
      <c r="C102" s="63"/>
      <c r="D102" s="52"/>
      <c r="E102" s="64"/>
      <c r="F102" s="6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66"/>
      <c r="W102" s="46"/>
      <c r="X102" s="46"/>
      <c r="Y102" s="46"/>
      <c r="Z102" s="59"/>
      <c r="AA102" s="60">
        <f t="shared" si="0"/>
      </c>
    </row>
    <row r="103" spans="1:27" ht="16.5" customHeight="1" hidden="1">
      <c r="A103" s="37">
        <v>97</v>
      </c>
      <c r="B103" s="50"/>
      <c r="C103" s="63"/>
      <c r="D103" s="52"/>
      <c r="E103" s="64"/>
      <c r="F103" s="6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66"/>
      <c r="W103" s="46"/>
      <c r="X103" s="46"/>
      <c r="Y103" s="46"/>
      <c r="Z103" s="59"/>
      <c r="AA103" s="60">
        <f t="shared" si="0"/>
      </c>
    </row>
    <row r="104" spans="1:27" ht="16.5" customHeight="1" hidden="1">
      <c r="A104" s="37">
        <v>98</v>
      </c>
      <c r="B104" s="50"/>
      <c r="C104" s="63"/>
      <c r="D104" s="52"/>
      <c r="E104" s="64"/>
      <c r="F104" s="6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66"/>
      <c r="W104" s="46"/>
      <c r="X104" s="46"/>
      <c r="Y104" s="46"/>
      <c r="Z104" s="59"/>
      <c r="AA104" s="60">
        <f t="shared" si="0"/>
      </c>
    </row>
    <row r="105" spans="1:27" ht="16.5" customHeight="1" hidden="1">
      <c r="A105" s="37">
        <v>99</v>
      </c>
      <c r="B105" s="50"/>
      <c r="C105" s="63"/>
      <c r="D105" s="52"/>
      <c r="E105" s="64"/>
      <c r="F105" s="6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66"/>
      <c r="W105" s="46"/>
      <c r="X105" s="46"/>
      <c r="Y105" s="46"/>
      <c r="Z105" s="59"/>
      <c r="AA105" s="60">
        <f t="shared" si="0"/>
      </c>
    </row>
    <row r="106" spans="1:27" ht="16.5" customHeight="1" hidden="1">
      <c r="A106" s="37">
        <v>100</v>
      </c>
      <c r="B106" s="50"/>
      <c r="C106" s="63"/>
      <c r="D106" s="52"/>
      <c r="E106" s="64"/>
      <c r="F106" s="6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66"/>
      <c r="W106" s="46"/>
      <c r="X106" s="46"/>
      <c r="Y106" s="46"/>
      <c r="Z106" s="59"/>
      <c r="AA106" s="60">
        <f t="shared" si="0"/>
      </c>
    </row>
    <row r="107" spans="1:27" ht="16.5" customHeight="1" hidden="1">
      <c r="A107" s="37">
        <v>101</v>
      </c>
      <c r="B107" s="50"/>
      <c r="C107" s="63"/>
      <c r="D107" s="52"/>
      <c r="E107" s="64"/>
      <c r="F107" s="6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66"/>
      <c r="W107" s="46"/>
      <c r="X107" s="46"/>
      <c r="Y107" s="46"/>
      <c r="Z107" s="59"/>
      <c r="AA107" s="60">
        <f t="shared" si="0"/>
      </c>
    </row>
    <row r="108" spans="1:27" ht="16.5" customHeight="1" hidden="1">
      <c r="A108" s="37">
        <v>102</v>
      </c>
      <c r="B108" s="50"/>
      <c r="C108" s="63"/>
      <c r="D108" s="52"/>
      <c r="E108" s="64"/>
      <c r="F108" s="6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66"/>
      <c r="W108" s="46"/>
      <c r="X108" s="46"/>
      <c r="Y108" s="46"/>
      <c r="Z108" s="59"/>
      <c r="AA108" s="60">
        <f t="shared" si="0"/>
      </c>
    </row>
    <row r="109" spans="1:27" ht="16.5" customHeight="1" hidden="1">
      <c r="A109" s="37">
        <v>103</v>
      </c>
      <c r="B109" s="50"/>
      <c r="C109" s="63"/>
      <c r="D109" s="52"/>
      <c r="E109" s="64"/>
      <c r="F109" s="6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66"/>
      <c r="W109" s="46"/>
      <c r="X109" s="46"/>
      <c r="Y109" s="46"/>
      <c r="Z109" s="59"/>
      <c r="AA109" s="60">
        <f t="shared" si="0"/>
      </c>
    </row>
    <row r="110" spans="1:27" ht="16.5" customHeight="1" hidden="1">
      <c r="A110" s="37">
        <v>104</v>
      </c>
      <c r="B110" s="50"/>
      <c r="C110" s="63"/>
      <c r="D110" s="52"/>
      <c r="E110" s="64"/>
      <c r="F110" s="6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66"/>
      <c r="W110" s="46"/>
      <c r="X110" s="46"/>
      <c r="Y110" s="46"/>
      <c r="Z110" s="59"/>
      <c r="AA110" s="60">
        <f t="shared" si="0"/>
      </c>
    </row>
    <row r="111" spans="1:27" ht="16.5" customHeight="1" hidden="1">
      <c r="A111" s="37">
        <v>105</v>
      </c>
      <c r="B111" s="50"/>
      <c r="C111" s="63"/>
      <c r="D111" s="52"/>
      <c r="E111" s="64"/>
      <c r="F111" s="6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66"/>
      <c r="W111" s="46"/>
      <c r="X111" s="46"/>
      <c r="Y111" s="46"/>
      <c r="Z111" s="59"/>
      <c r="AA111" s="60">
        <f t="shared" si="0"/>
      </c>
    </row>
    <row r="112" spans="1:27" ht="16.5" customHeight="1" hidden="1">
      <c r="A112" s="37">
        <v>106</v>
      </c>
      <c r="B112" s="50"/>
      <c r="C112" s="63"/>
      <c r="D112" s="52"/>
      <c r="E112" s="64"/>
      <c r="F112" s="6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66"/>
      <c r="W112" s="46"/>
      <c r="X112" s="46"/>
      <c r="Y112" s="46"/>
      <c r="Z112" s="59"/>
      <c r="AA112" s="60">
        <f t="shared" si="0"/>
      </c>
    </row>
    <row r="113" spans="1:27" ht="16.5" customHeight="1" hidden="1">
      <c r="A113" s="37">
        <v>107</v>
      </c>
      <c r="B113" s="50"/>
      <c r="C113" s="63"/>
      <c r="D113" s="52"/>
      <c r="E113" s="64"/>
      <c r="F113" s="6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66"/>
      <c r="W113" s="46"/>
      <c r="X113" s="46"/>
      <c r="Y113" s="46"/>
      <c r="Z113" s="59"/>
      <c r="AA113" s="60">
        <f t="shared" si="0"/>
      </c>
    </row>
    <row r="114" spans="1:27" ht="16.5" customHeight="1" hidden="1">
      <c r="A114" s="37">
        <v>108</v>
      </c>
      <c r="B114" s="50"/>
      <c r="C114" s="63"/>
      <c r="D114" s="52"/>
      <c r="E114" s="64"/>
      <c r="F114" s="6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66"/>
      <c r="W114" s="46"/>
      <c r="X114" s="46"/>
      <c r="Y114" s="46"/>
      <c r="Z114" s="59"/>
      <c r="AA114" s="60">
        <f t="shared" si="0"/>
      </c>
    </row>
    <row r="115" spans="1:27" ht="16.5" customHeight="1" hidden="1">
      <c r="A115" s="37">
        <v>109</v>
      </c>
      <c r="B115" s="50"/>
      <c r="C115" s="63"/>
      <c r="D115" s="52"/>
      <c r="E115" s="64"/>
      <c r="F115" s="6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66"/>
      <c r="W115" s="46"/>
      <c r="X115" s="46"/>
      <c r="Y115" s="46"/>
      <c r="Z115" s="59"/>
      <c r="AA115" s="60">
        <f t="shared" si="0"/>
      </c>
    </row>
    <row r="116" spans="1:27" ht="16.5" customHeight="1" hidden="1">
      <c r="A116" s="37">
        <v>110</v>
      </c>
      <c r="B116" s="50"/>
      <c r="C116" s="63"/>
      <c r="D116" s="52"/>
      <c r="E116" s="64"/>
      <c r="F116" s="6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66"/>
      <c r="W116" s="46"/>
      <c r="X116" s="46"/>
      <c r="Y116" s="46"/>
      <c r="Z116" s="59"/>
      <c r="AA116" s="60">
        <f t="shared" si="0"/>
      </c>
    </row>
    <row r="117" spans="1:27" ht="16.5" customHeight="1" hidden="1">
      <c r="A117" s="37">
        <v>111</v>
      </c>
      <c r="B117" s="50"/>
      <c r="C117" s="63"/>
      <c r="D117" s="52"/>
      <c r="E117" s="64"/>
      <c r="F117" s="6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66"/>
      <c r="W117" s="46"/>
      <c r="X117" s="46"/>
      <c r="Y117" s="46"/>
      <c r="Z117" s="59"/>
      <c r="AA117" s="60">
        <f t="shared" si="0"/>
      </c>
    </row>
    <row r="118" spans="1:27" ht="16.5" customHeight="1" hidden="1">
      <c r="A118" s="37">
        <v>112</v>
      </c>
      <c r="B118" s="50"/>
      <c r="C118" s="63"/>
      <c r="D118" s="52"/>
      <c r="E118" s="64"/>
      <c r="F118" s="6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66"/>
      <c r="W118" s="46"/>
      <c r="X118" s="46"/>
      <c r="Y118" s="46"/>
      <c r="Z118" s="59"/>
      <c r="AA118" s="60">
        <f t="shared" si="0"/>
      </c>
    </row>
    <row r="119" spans="1:27" ht="16.5" customHeight="1" hidden="1">
      <c r="A119" s="37">
        <v>113</v>
      </c>
      <c r="B119" s="50"/>
      <c r="C119" s="63"/>
      <c r="D119" s="52"/>
      <c r="E119" s="64"/>
      <c r="F119" s="6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66"/>
      <c r="W119" s="46"/>
      <c r="X119" s="46"/>
      <c r="Y119" s="46"/>
      <c r="Z119" s="59"/>
      <c r="AA119" s="60">
        <f t="shared" si="0"/>
      </c>
    </row>
    <row r="120" spans="1:27" ht="16.5" customHeight="1" hidden="1">
      <c r="A120" s="37">
        <v>114</v>
      </c>
      <c r="B120" s="50"/>
      <c r="C120" s="63"/>
      <c r="D120" s="52"/>
      <c r="E120" s="64"/>
      <c r="F120" s="6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66"/>
      <c r="W120" s="46"/>
      <c r="X120" s="46"/>
      <c r="Y120" s="46"/>
      <c r="Z120" s="59"/>
      <c r="AA120" s="60">
        <f t="shared" si="0"/>
      </c>
    </row>
    <row r="121" spans="1:27" ht="16.5" customHeight="1" hidden="1">
      <c r="A121" s="37">
        <v>115</v>
      </c>
      <c r="B121" s="50"/>
      <c r="C121" s="63"/>
      <c r="D121" s="52"/>
      <c r="E121" s="64"/>
      <c r="F121" s="6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66"/>
      <c r="W121" s="46"/>
      <c r="X121" s="46"/>
      <c r="Y121" s="46"/>
      <c r="Z121" s="59"/>
      <c r="AA121" s="60">
        <f t="shared" si="0"/>
      </c>
    </row>
    <row r="122" spans="1:27" ht="16.5" customHeight="1" hidden="1">
      <c r="A122" s="37">
        <v>116</v>
      </c>
      <c r="B122" s="50"/>
      <c r="C122" s="63"/>
      <c r="D122" s="52"/>
      <c r="E122" s="64"/>
      <c r="F122" s="6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66"/>
      <c r="W122" s="46"/>
      <c r="X122" s="46"/>
      <c r="Y122" s="46"/>
      <c r="Z122" s="59"/>
      <c r="AA122" s="60">
        <f t="shared" si="0"/>
      </c>
    </row>
    <row r="123" spans="1:27" ht="16.5" customHeight="1" hidden="1">
      <c r="A123" s="37">
        <v>117</v>
      </c>
      <c r="B123" s="50"/>
      <c r="C123" s="63"/>
      <c r="D123" s="52"/>
      <c r="E123" s="64"/>
      <c r="F123" s="6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66"/>
      <c r="W123" s="46"/>
      <c r="X123" s="46"/>
      <c r="Y123" s="46"/>
      <c r="Z123" s="59"/>
      <c r="AA123" s="60">
        <f t="shared" si="0"/>
      </c>
    </row>
    <row r="124" spans="1:27" ht="16.5" customHeight="1" hidden="1">
      <c r="A124" s="37">
        <v>118</v>
      </c>
      <c r="B124" s="50"/>
      <c r="C124" s="63"/>
      <c r="D124" s="52"/>
      <c r="E124" s="64"/>
      <c r="F124" s="6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66"/>
      <c r="W124" s="46"/>
      <c r="X124" s="46"/>
      <c r="Y124" s="46"/>
      <c r="Z124" s="59"/>
      <c r="AA124" s="60">
        <f t="shared" si="0"/>
      </c>
    </row>
    <row r="125" spans="1:27" ht="16.5" customHeight="1" hidden="1">
      <c r="A125" s="37">
        <v>119</v>
      </c>
      <c r="B125" s="50"/>
      <c r="C125" s="63"/>
      <c r="D125" s="52"/>
      <c r="E125" s="64"/>
      <c r="F125" s="6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66"/>
      <c r="W125" s="46"/>
      <c r="X125" s="46"/>
      <c r="Y125" s="46"/>
      <c r="Z125" s="59"/>
      <c r="AA125" s="60">
        <f t="shared" si="0"/>
      </c>
    </row>
    <row r="126" spans="1:27" ht="16.5" customHeight="1" hidden="1">
      <c r="A126" s="37">
        <v>120</v>
      </c>
      <c r="B126" s="50"/>
      <c r="C126" s="63"/>
      <c r="D126" s="52"/>
      <c r="E126" s="64"/>
      <c r="F126" s="6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66"/>
      <c r="W126" s="46"/>
      <c r="X126" s="46"/>
      <c r="Y126" s="46"/>
      <c r="Z126" s="59"/>
      <c r="AA126" s="60">
        <f t="shared" si="0"/>
      </c>
    </row>
    <row r="127" spans="1:27" ht="16.5" customHeight="1" hidden="1">
      <c r="A127" s="37">
        <v>121</v>
      </c>
      <c r="B127" s="50"/>
      <c r="C127" s="63"/>
      <c r="D127" s="52"/>
      <c r="E127" s="64"/>
      <c r="F127" s="6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66"/>
      <c r="W127" s="46"/>
      <c r="X127" s="46"/>
      <c r="Y127" s="46"/>
      <c r="Z127" s="59"/>
      <c r="AA127" s="60">
        <f t="shared" si="0"/>
      </c>
    </row>
    <row r="128" spans="1:27" ht="16.5" customHeight="1" hidden="1">
      <c r="A128" s="37">
        <v>122</v>
      </c>
      <c r="B128" s="50"/>
      <c r="C128" s="63"/>
      <c r="D128" s="52"/>
      <c r="E128" s="64"/>
      <c r="F128" s="6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66"/>
      <c r="W128" s="46"/>
      <c r="X128" s="46"/>
      <c r="Y128" s="46"/>
      <c r="Z128" s="59"/>
      <c r="AA128" s="60">
        <f t="shared" si="0"/>
      </c>
    </row>
    <row r="129" spans="1:27" ht="16.5" customHeight="1" hidden="1">
      <c r="A129" s="37">
        <v>123</v>
      </c>
      <c r="B129" s="50"/>
      <c r="C129" s="63"/>
      <c r="D129" s="52"/>
      <c r="E129" s="64"/>
      <c r="F129" s="6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66"/>
      <c r="W129" s="46"/>
      <c r="X129" s="46"/>
      <c r="Y129" s="46"/>
      <c r="Z129" s="59"/>
      <c r="AA129" s="60">
        <f t="shared" si="0"/>
      </c>
    </row>
    <row r="130" spans="1:27" ht="16.5" customHeight="1" hidden="1">
      <c r="A130" s="37">
        <v>124</v>
      </c>
      <c r="B130" s="50"/>
      <c r="C130" s="63"/>
      <c r="D130" s="52"/>
      <c r="E130" s="64"/>
      <c r="F130" s="6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66"/>
      <c r="W130" s="46"/>
      <c r="X130" s="46"/>
      <c r="Y130" s="46"/>
      <c r="Z130" s="59"/>
      <c r="AA130" s="60">
        <f t="shared" si="0"/>
      </c>
    </row>
    <row r="131" spans="1:27" ht="16.5" customHeight="1" hidden="1">
      <c r="A131" s="37">
        <v>125</v>
      </c>
      <c r="B131" s="50"/>
      <c r="C131" s="63"/>
      <c r="D131" s="52"/>
      <c r="E131" s="64"/>
      <c r="F131" s="6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66"/>
      <c r="W131" s="46"/>
      <c r="X131" s="46"/>
      <c r="Y131" s="46"/>
      <c r="Z131" s="59"/>
      <c r="AA131" s="60">
        <f t="shared" si="0"/>
      </c>
    </row>
    <row r="132" spans="1:27" ht="16.5" customHeight="1" hidden="1">
      <c r="A132" s="37">
        <v>126</v>
      </c>
      <c r="B132" s="50"/>
      <c r="C132" s="63"/>
      <c r="D132" s="52"/>
      <c r="E132" s="64"/>
      <c r="F132" s="6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66"/>
      <c r="W132" s="46"/>
      <c r="X132" s="46"/>
      <c r="Y132" s="46"/>
      <c r="Z132" s="59"/>
      <c r="AA132" s="60">
        <f t="shared" si="0"/>
      </c>
    </row>
    <row r="133" spans="1:27" ht="16.5" customHeight="1" hidden="1">
      <c r="A133" s="37">
        <v>127</v>
      </c>
      <c r="B133" s="50"/>
      <c r="C133" s="63"/>
      <c r="D133" s="52"/>
      <c r="E133" s="64"/>
      <c r="F133" s="6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66"/>
      <c r="W133" s="46"/>
      <c r="X133" s="46"/>
      <c r="Y133" s="46"/>
      <c r="Z133" s="59"/>
      <c r="AA133" s="60">
        <f t="shared" si="0"/>
      </c>
    </row>
    <row r="134" spans="1:27" ht="16.5" customHeight="1" hidden="1">
      <c r="A134" s="37">
        <v>128</v>
      </c>
      <c r="B134" s="50"/>
      <c r="C134" s="63"/>
      <c r="D134" s="52"/>
      <c r="E134" s="64"/>
      <c r="F134" s="6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66"/>
      <c r="W134" s="46"/>
      <c r="X134" s="46"/>
      <c r="Y134" s="46"/>
      <c r="Z134" s="59"/>
      <c r="AA134" s="60">
        <f t="shared" si="0"/>
      </c>
    </row>
    <row r="135" spans="1:27" ht="16.5" customHeight="1" hidden="1">
      <c r="A135" s="37">
        <v>129</v>
      </c>
      <c r="B135" s="50"/>
      <c r="C135" s="63"/>
      <c r="D135" s="52"/>
      <c r="E135" s="64"/>
      <c r="F135" s="6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66"/>
      <c r="W135" s="46"/>
      <c r="X135" s="46"/>
      <c r="Y135" s="46"/>
      <c r="Z135" s="59"/>
      <c r="AA135" s="60">
        <f t="shared" si="0"/>
      </c>
    </row>
    <row r="136" spans="1:27" ht="16.5" customHeight="1" hidden="1">
      <c r="A136" s="37">
        <v>130</v>
      </c>
      <c r="B136" s="50"/>
      <c r="C136" s="63"/>
      <c r="D136" s="52"/>
      <c r="E136" s="64"/>
      <c r="F136" s="6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66"/>
      <c r="W136" s="46"/>
      <c r="X136" s="46"/>
      <c r="Y136" s="46"/>
      <c r="Z136" s="59"/>
      <c r="AA136" s="60">
        <f t="shared" si="0"/>
      </c>
    </row>
    <row r="137" spans="1:27" ht="16.5" customHeight="1" hidden="1">
      <c r="A137" s="37">
        <v>131</v>
      </c>
      <c r="B137" s="50"/>
      <c r="C137" s="63"/>
      <c r="D137" s="52"/>
      <c r="E137" s="64"/>
      <c r="F137" s="6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66"/>
      <c r="W137" s="46"/>
      <c r="X137" s="46"/>
      <c r="Y137" s="46"/>
      <c r="Z137" s="59"/>
      <c r="AA137" s="60">
        <f t="shared" si="0"/>
      </c>
    </row>
    <row r="138" spans="1:27" ht="16.5" customHeight="1" hidden="1">
      <c r="A138" s="37">
        <v>132</v>
      </c>
      <c r="B138" s="50"/>
      <c r="C138" s="63"/>
      <c r="D138" s="52"/>
      <c r="E138" s="64"/>
      <c r="F138" s="6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66"/>
      <c r="W138" s="46"/>
      <c r="X138" s="46"/>
      <c r="Y138" s="46"/>
      <c r="Z138" s="59"/>
      <c r="AA138" s="60">
        <f t="shared" si="0"/>
      </c>
    </row>
    <row r="139" spans="1:27" ht="16.5" customHeight="1" hidden="1">
      <c r="A139" s="37">
        <v>133</v>
      </c>
      <c r="B139" s="50"/>
      <c r="C139" s="63"/>
      <c r="D139" s="52"/>
      <c r="E139" s="64"/>
      <c r="F139" s="6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66"/>
      <c r="W139" s="46"/>
      <c r="X139" s="46"/>
      <c r="Y139" s="46"/>
      <c r="Z139" s="59"/>
      <c r="AA139" s="60">
        <f t="shared" si="0"/>
      </c>
    </row>
    <row r="140" spans="1:27" ht="16.5" customHeight="1" hidden="1">
      <c r="A140" s="37">
        <v>134</v>
      </c>
      <c r="B140" s="50"/>
      <c r="C140" s="63"/>
      <c r="D140" s="52"/>
      <c r="E140" s="64"/>
      <c r="F140" s="6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66"/>
      <c r="W140" s="46"/>
      <c r="X140" s="46"/>
      <c r="Y140" s="46"/>
      <c r="Z140" s="59"/>
      <c r="AA140" s="60">
        <f t="shared" si="0"/>
      </c>
    </row>
    <row r="141" spans="1:27" ht="16.5" customHeight="1" hidden="1">
      <c r="A141" s="37">
        <v>135</v>
      </c>
      <c r="B141" s="50"/>
      <c r="C141" s="63"/>
      <c r="D141" s="52"/>
      <c r="E141" s="64"/>
      <c r="F141" s="6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66"/>
      <c r="W141" s="46"/>
      <c r="X141" s="46"/>
      <c r="Y141" s="46"/>
      <c r="Z141" s="59"/>
      <c r="AA141" s="60">
        <f t="shared" si="0"/>
      </c>
    </row>
    <row r="142" spans="1:27" ht="16.5" customHeight="1" hidden="1">
      <c r="A142" s="37">
        <v>136</v>
      </c>
      <c r="B142" s="50"/>
      <c r="C142" s="63"/>
      <c r="D142" s="52"/>
      <c r="E142" s="64"/>
      <c r="F142" s="6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66"/>
      <c r="W142" s="46"/>
      <c r="X142" s="46"/>
      <c r="Y142" s="46"/>
      <c r="Z142" s="59"/>
      <c r="AA142" s="60">
        <f t="shared" si="0"/>
      </c>
    </row>
    <row r="143" spans="1:27" ht="16.5" customHeight="1" hidden="1">
      <c r="A143" s="37">
        <v>137</v>
      </c>
      <c r="B143" s="50"/>
      <c r="C143" s="63"/>
      <c r="D143" s="52"/>
      <c r="E143" s="64"/>
      <c r="F143" s="6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66"/>
      <c r="W143" s="46"/>
      <c r="X143" s="46"/>
      <c r="Y143" s="46"/>
      <c r="Z143" s="59"/>
      <c r="AA143" s="60">
        <f t="shared" si="0"/>
      </c>
    </row>
    <row r="144" spans="1:27" ht="16.5" customHeight="1" hidden="1">
      <c r="A144" s="37">
        <v>138</v>
      </c>
      <c r="B144" s="50"/>
      <c r="C144" s="63"/>
      <c r="D144" s="52"/>
      <c r="E144" s="64"/>
      <c r="F144" s="6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66"/>
      <c r="W144" s="46"/>
      <c r="X144" s="46"/>
      <c r="Y144" s="46"/>
      <c r="Z144" s="59"/>
      <c r="AA144" s="60">
        <f t="shared" si="0"/>
      </c>
    </row>
    <row r="145" spans="1:27" ht="16.5" customHeight="1" hidden="1">
      <c r="A145" s="37">
        <v>139</v>
      </c>
      <c r="B145" s="50"/>
      <c r="C145" s="63"/>
      <c r="D145" s="52"/>
      <c r="E145" s="64"/>
      <c r="F145" s="6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66"/>
      <c r="W145" s="46"/>
      <c r="X145" s="46"/>
      <c r="Y145" s="46"/>
      <c r="Z145" s="59"/>
      <c r="AA145" s="60">
        <f t="shared" si="0"/>
      </c>
    </row>
    <row r="146" spans="1:27" ht="16.5" customHeight="1" hidden="1">
      <c r="A146" s="37">
        <v>140</v>
      </c>
      <c r="B146" s="50"/>
      <c r="C146" s="63"/>
      <c r="D146" s="52"/>
      <c r="E146" s="64"/>
      <c r="F146" s="6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66"/>
      <c r="W146" s="46"/>
      <c r="X146" s="46"/>
      <c r="Y146" s="46"/>
      <c r="Z146" s="59"/>
      <c r="AA146" s="60">
        <f t="shared" si="0"/>
      </c>
    </row>
    <row r="147" spans="1:27" ht="16.5" customHeight="1" hidden="1">
      <c r="A147" s="37">
        <v>141</v>
      </c>
      <c r="B147" s="50"/>
      <c r="C147" s="63"/>
      <c r="D147" s="52"/>
      <c r="E147" s="64"/>
      <c r="F147" s="6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66"/>
      <c r="W147" s="46"/>
      <c r="X147" s="46"/>
      <c r="Y147" s="46"/>
      <c r="Z147" s="59"/>
      <c r="AA147" s="60">
        <f t="shared" si="0"/>
      </c>
    </row>
    <row r="148" spans="1:27" ht="16.5" customHeight="1" hidden="1">
      <c r="A148" s="37">
        <v>142</v>
      </c>
      <c r="B148" s="50"/>
      <c r="C148" s="63"/>
      <c r="D148" s="52"/>
      <c r="E148" s="64"/>
      <c r="F148" s="6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66"/>
      <c r="W148" s="46"/>
      <c r="X148" s="46"/>
      <c r="Y148" s="46"/>
      <c r="Z148" s="59"/>
      <c r="AA148" s="60">
        <f t="shared" si="0"/>
      </c>
    </row>
    <row r="149" spans="1:27" ht="16.5" customHeight="1" hidden="1">
      <c r="A149" s="37">
        <v>143</v>
      </c>
      <c r="B149" s="50"/>
      <c r="C149" s="63"/>
      <c r="D149" s="52"/>
      <c r="E149" s="64"/>
      <c r="F149" s="6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66"/>
      <c r="W149" s="46"/>
      <c r="X149" s="46"/>
      <c r="Y149" s="46"/>
      <c r="Z149" s="59"/>
      <c r="AA149" s="60">
        <f t="shared" si="0"/>
      </c>
    </row>
    <row r="150" spans="1:27" ht="16.5" customHeight="1" hidden="1">
      <c r="A150" s="37">
        <v>144</v>
      </c>
      <c r="B150" s="50"/>
      <c r="C150" s="63"/>
      <c r="D150" s="52"/>
      <c r="E150" s="64"/>
      <c r="F150" s="6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66"/>
      <c r="W150" s="46"/>
      <c r="X150" s="46"/>
      <c r="Y150" s="46"/>
      <c r="Z150" s="59"/>
      <c r="AA150" s="60">
        <f t="shared" si="0"/>
      </c>
    </row>
    <row r="151" spans="1:27" ht="16.5" customHeight="1" hidden="1">
      <c r="A151" s="37">
        <v>145</v>
      </c>
      <c r="B151" s="50"/>
      <c r="C151" s="63"/>
      <c r="D151" s="52"/>
      <c r="E151" s="64"/>
      <c r="F151" s="6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66"/>
      <c r="W151" s="46"/>
      <c r="X151" s="46"/>
      <c r="Y151" s="46"/>
      <c r="Z151" s="59"/>
      <c r="AA151" s="60">
        <f t="shared" si="0"/>
      </c>
    </row>
    <row r="152" spans="1:27" ht="16.5" customHeight="1" hidden="1">
      <c r="A152" s="37">
        <v>146</v>
      </c>
      <c r="B152" s="50"/>
      <c r="C152" s="63"/>
      <c r="D152" s="52"/>
      <c r="E152" s="64"/>
      <c r="F152" s="6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66"/>
      <c r="W152" s="46"/>
      <c r="X152" s="46"/>
      <c r="Y152" s="46"/>
      <c r="Z152" s="59"/>
      <c r="AA152" s="60">
        <f t="shared" si="0"/>
      </c>
    </row>
    <row r="153" spans="1:27" ht="16.5" customHeight="1" hidden="1">
      <c r="A153" s="37">
        <v>147</v>
      </c>
      <c r="B153" s="50"/>
      <c r="C153" s="63"/>
      <c r="D153" s="52"/>
      <c r="E153" s="64"/>
      <c r="F153" s="6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66"/>
      <c r="W153" s="46"/>
      <c r="X153" s="46"/>
      <c r="Y153" s="46"/>
      <c r="Z153" s="59"/>
      <c r="AA153" s="60">
        <f t="shared" si="0"/>
      </c>
    </row>
    <row r="154" spans="1:27" ht="16.5" customHeight="1" hidden="1">
      <c r="A154" s="37">
        <v>148</v>
      </c>
      <c r="B154" s="50"/>
      <c r="C154" s="63"/>
      <c r="D154" s="52"/>
      <c r="E154" s="64"/>
      <c r="F154" s="6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66"/>
      <c r="W154" s="46"/>
      <c r="X154" s="46"/>
      <c r="Y154" s="46"/>
      <c r="Z154" s="59"/>
      <c r="AA154" s="60">
        <f t="shared" si="0"/>
      </c>
    </row>
    <row r="155" spans="1:27" ht="16.5" customHeight="1" hidden="1">
      <c r="A155" s="37">
        <v>149</v>
      </c>
      <c r="B155" s="50"/>
      <c r="C155" s="63"/>
      <c r="D155" s="52"/>
      <c r="E155" s="64"/>
      <c r="F155" s="6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66"/>
      <c r="W155" s="46"/>
      <c r="X155" s="46"/>
      <c r="Y155" s="46"/>
      <c r="Z155" s="59"/>
      <c r="AA155" s="60">
        <f t="shared" si="0"/>
      </c>
    </row>
    <row r="156" spans="1:27" ht="16.5" customHeight="1" hidden="1">
      <c r="A156" s="37">
        <v>150</v>
      </c>
      <c r="B156" s="50"/>
      <c r="C156" s="63"/>
      <c r="D156" s="52"/>
      <c r="E156" s="64"/>
      <c r="F156" s="6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66"/>
      <c r="W156" s="46"/>
      <c r="X156" s="46"/>
      <c r="Y156" s="46"/>
      <c r="Z156" s="59"/>
      <c r="AA156" s="60">
        <f t="shared" si="0"/>
      </c>
    </row>
    <row r="157" spans="1:27" ht="16.5" customHeight="1" hidden="1">
      <c r="A157" s="37">
        <v>151</v>
      </c>
      <c r="B157" s="50"/>
      <c r="C157" s="63"/>
      <c r="D157" s="52"/>
      <c r="E157" s="64"/>
      <c r="F157" s="6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66"/>
      <c r="W157" s="46"/>
      <c r="X157" s="46"/>
      <c r="Y157" s="46"/>
      <c r="Z157" s="59"/>
      <c r="AA157" s="60">
        <f t="shared" si="0"/>
      </c>
    </row>
    <row r="158" spans="1:27" ht="16.5" customHeight="1" hidden="1">
      <c r="A158" s="37">
        <v>152</v>
      </c>
      <c r="B158" s="50"/>
      <c r="C158" s="63"/>
      <c r="D158" s="52"/>
      <c r="E158" s="64"/>
      <c r="F158" s="6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66"/>
      <c r="W158" s="46"/>
      <c r="X158" s="46"/>
      <c r="Y158" s="46"/>
      <c r="Z158" s="59"/>
      <c r="AA158" s="60">
        <f t="shared" si="0"/>
      </c>
    </row>
    <row r="159" spans="1:27" ht="16.5" customHeight="1" hidden="1">
      <c r="A159" s="37">
        <v>153</v>
      </c>
      <c r="B159" s="50"/>
      <c r="C159" s="63"/>
      <c r="D159" s="52"/>
      <c r="E159" s="64"/>
      <c r="F159" s="6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66"/>
      <c r="W159" s="46"/>
      <c r="X159" s="46"/>
      <c r="Y159" s="46"/>
      <c r="Z159" s="59"/>
      <c r="AA159" s="60">
        <f t="shared" si="0"/>
      </c>
    </row>
    <row r="160" spans="1:27" ht="16.5" customHeight="1" hidden="1">
      <c r="A160" s="37">
        <v>154</v>
      </c>
      <c r="B160" s="50"/>
      <c r="C160" s="63"/>
      <c r="D160" s="52"/>
      <c r="E160" s="64"/>
      <c r="F160" s="6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66"/>
      <c r="W160" s="46"/>
      <c r="X160" s="46"/>
      <c r="Y160" s="46"/>
      <c r="Z160" s="59"/>
      <c r="AA160" s="60">
        <f t="shared" si="0"/>
      </c>
    </row>
    <row r="161" spans="1:27" ht="16.5" customHeight="1" hidden="1">
      <c r="A161" s="37">
        <v>155</v>
      </c>
      <c r="B161" s="50"/>
      <c r="C161" s="63"/>
      <c r="D161" s="52"/>
      <c r="E161" s="64"/>
      <c r="F161" s="6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66"/>
      <c r="W161" s="46"/>
      <c r="X161" s="46"/>
      <c r="Y161" s="46"/>
      <c r="Z161" s="59"/>
      <c r="AA161" s="60">
        <f t="shared" si="0"/>
      </c>
    </row>
    <row r="162" spans="1:27" ht="16.5" customHeight="1" hidden="1">
      <c r="A162" s="37">
        <v>156</v>
      </c>
      <c r="B162" s="50"/>
      <c r="C162" s="63"/>
      <c r="D162" s="52"/>
      <c r="E162" s="64"/>
      <c r="F162" s="6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66"/>
      <c r="W162" s="46"/>
      <c r="X162" s="46"/>
      <c r="Y162" s="46"/>
      <c r="Z162" s="59"/>
      <c r="AA162" s="60">
        <f>IF(SUM(J162:Z162)&gt;0,SUM(J162:Z162),"")</f>
      </c>
    </row>
    <row r="163" spans="1:27" ht="16.5" customHeight="1" hidden="1">
      <c r="A163" s="37">
        <v>157</v>
      </c>
      <c r="B163" s="50"/>
      <c r="C163" s="63"/>
      <c r="D163" s="52"/>
      <c r="E163" s="64"/>
      <c r="F163" s="6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66"/>
      <c r="W163" s="46"/>
      <c r="X163" s="46"/>
      <c r="Y163" s="46"/>
      <c r="Z163" s="59"/>
      <c r="AA163" s="60">
        <f>IF(SUM(J163:Z163)&gt;0,SUM(J163:Z163),"")</f>
      </c>
    </row>
    <row r="164" spans="1:27" ht="15" hidden="1">
      <c r="A164" s="37">
        <v>158</v>
      </c>
      <c r="B164" s="50"/>
      <c r="C164" s="63"/>
      <c r="D164" s="52"/>
      <c r="E164" s="64"/>
      <c r="F164" s="6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66"/>
      <c r="W164" s="46"/>
      <c r="X164" s="46"/>
      <c r="Y164" s="46"/>
      <c r="Z164" s="59"/>
      <c r="AA164" s="60">
        <f>IF(SUM(J164:Z164)&gt;0,SUM(J164:Z164),"")</f>
      </c>
    </row>
    <row r="165" spans="1:27" ht="15" hidden="1">
      <c r="A165" s="37">
        <v>159</v>
      </c>
      <c r="B165" s="50"/>
      <c r="C165" s="63"/>
      <c r="D165" s="52"/>
      <c r="E165" s="64"/>
      <c r="F165" s="6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66"/>
      <c r="W165" s="46"/>
      <c r="X165" s="46"/>
      <c r="Y165" s="46"/>
      <c r="Z165" s="59"/>
      <c r="AA165" s="60">
        <f>IF(SUM(J165:Z165)&gt;0,SUM(J165:Z165),"")</f>
      </c>
    </row>
    <row r="166" spans="1:27" ht="16.5" customHeight="1">
      <c r="A166" s="83"/>
      <c r="B166" s="84" t="s">
        <v>20</v>
      </c>
      <c r="C166" s="85"/>
      <c r="D166" s="84"/>
      <c r="E166" s="86"/>
      <c r="F166" s="87"/>
      <c r="G166" s="140">
        <f>SUM(G7:G165)</f>
        <v>18</v>
      </c>
      <c r="H166" s="140"/>
      <c r="I166" s="140"/>
      <c r="J166" s="140">
        <f aca="true" t="shared" si="1" ref="J166:R166">SUM(J7:J165)</f>
        <v>113</v>
      </c>
      <c r="K166" s="140">
        <f t="shared" si="1"/>
        <v>89</v>
      </c>
      <c r="L166" s="140">
        <f t="shared" si="1"/>
        <v>73</v>
      </c>
      <c r="M166" s="140">
        <f t="shared" si="1"/>
        <v>57</v>
      </c>
      <c r="N166" s="140">
        <f t="shared" si="1"/>
        <v>41</v>
      </c>
      <c r="O166" s="140">
        <f t="shared" si="1"/>
        <v>51</v>
      </c>
      <c r="P166" s="140">
        <f t="shared" si="1"/>
        <v>118</v>
      </c>
      <c r="Q166" s="140">
        <f t="shared" si="1"/>
        <v>27</v>
      </c>
      <c r="R166" s="140">
        <f t="shared" si="1"/>
        <v>7</v>
      </c>
      <c r="S166" s="140">
        <f aca="true" t="shared" si="2" ref="S166:Z166">SUM(S7:S165)</f>
        <v>20</v>
      </c>
      <c r="T166" s="140">
        <f t="shared" si="2"/>
        <v>18</v>
      </c>
      <c r="U166" s="140">
        <f t="shared" si="2"/>
        <v>17</v>
      </c>
      <c r="V166" s="140">
        <f t="shared" si="2"/>
        <v>0</v>
      </c>
      <c r="W166" s="140">
        <f t="shared" si="2"/>
        <v>0</v>
      </c>
      <c r="X166" s="140">
        <f t="shared" si="2"/>
        <v>0</v>
      </c>
      <c r="Y166" s="140">
        <f t="shared" si="2"/>
        <v>0</v>
      </c>
      <c r="Z166" s="141">
        <f t="shared" si="2"/>
        <v>0</v>
      </c>
      <c r="AA166" s="142">
        <f>SUM(J166:Z166)</f>
        <v>631</v>
      </c>
    </row>
    <row r="167" spans="1:27" ht="15.75" customHeight="1" thickBot="1">
      <c r="A167" s="92"/>
      <c r="B167" s="92" t="s">
        <v>178</v>
      </c>
      <c r="C167" s="93"/>
      <c r="D167" s="22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</row>
    <row r="168" spans="1:27" ht="24.75" thickBot="1">
      <c r="A168" s="15"/>
      <c r="B168" s="15"/>
      <c r="C168" s="15"/>
      <c r="D168" s="15"/>
      <c r="E168" s="15"/>
      <c r="F168" s="15"/>
      <c r="G168" s="15"/>
      <c r="H168" s="15"/>
      <c r="I168" s="15"/>
      <c r="J168" s="95" t="s">
        <v>7</v>
      </c>
      <c r="K168" s="96" t="s">
        <v>8</v>
      </c>
      <c r="L168" s="96" t="s">
        <v>9</v>
      </c>
      <c r="M168" s="96" t="s">
        <v>10</v>
      </c>
      <c r="N168" s="97" t="s">
        <v>36</v>
      </c>
      <c r="O168" s="96" t="s">
        <v>11</v>
      </c>
      <c r="P168" s="96" t="s">
        <v>22</v>
      </c>
      <c r="Q168" s="97" t="s">
        <v>37</v>
      </c>
      <c r="R168" s="98" t="s">
        <v>12</v>
      </c>
      <c r="S168" s="99"/>
      <c r="T168" s="15"/>
      <c r="V168" s="15"/>
      <c r="W168" s="15"/>
      <c r="X168" s="94"/>
      <c r="Y168" s="15"/>
      <c r="Z168" s="15"/>
      <c r="AA168" s="100" t="s">
        <v>16</v>
      </c>
    </row>
    <row r="169" spans="1:27" ht="15.75" customHeight="1">
      <c r="A169" s="15"/>
      <c r="B169" s="15"/>
      <c r="C169" s="15"/>
      <c r="D169" s="15"/>
      <c r="E169" s="15"/>
      <c r="F169" s="15"/>
      <c r="G169" s="175" t="s">
        <v>32</v>
      </c>
      <c r="H169" s="176"/>
      <c r="I169" s="176"/>
      <c r="J169" s="101">
        <f>IF(DCOUNT(D6:Z165,7,'作業用'!A24:A25)&gt;0,(DSUM(D6:Z165,7,'作業用'!A24:A25)/DCOUNT(D6:Z165,7,'作業用'!A24:A25)),0)</f>
        <v>12.142857142857142</v>
      </c>
      <c r="K169" s="102">
        <f>IF(DCOUNT(D6:Z165,8,'作業用'!A24:A25)&gt;0,(DSUM(D6:Z165,8,'作業用'!A24:A25)/DCOUNT(D6:Z165,8,'作業用'!A24:A25)),0)</f>
        <v>13.6</v>
      </c>
      <c r="L169" s="102">
        <f>IF(DCOUNT(D6:Z165,9,'作業用'!A24:A25)&gt;0,(DSUM(D6:Z165,9,'作業用'!A24:A25)/DCOUNT(D6:Z165,9,'作業用'!A24:A25)),0)</f>
        <v>9.2</v>
      </c>
      <c r="M169" s="102">
        <f>IF(DCOUNT(D6:Z165,10,'作業用'!A24:A25)&gt;0,(DSUM(D6:Z165,10,'作業用'!A24:A25)/DCOUNT(D6:Z165,10,'作業用'!A24:A25)),0)</f>
        <v>13.666666666666666</v>
      </c>
      <c r="N169" s="102">
        <f>IF(DCOUNT(D6:Z165,11,'作業用'!A24:A25)&gt;0,(DSUM(D6:Z165,11,'作業用'!A24:A25)/DCOUNT(D6:Z165,11,'作業用'!A24:A25)),0)</f>
        <v>14</v>
      </c>
      <c r="O169" s="102">
        <f>IF(DCOUNT(D6:Z165,12,'作業用'!A24:A25)&gt;0,(DSUM(D6:Z165,12,'作業用'!A24:B25)/DCOUNT(D6:Z165,12,'作業用'!A24:A25)),0)</f>
        <v>13.5</v>
      </c>
      <c r="P169" s="102">
        <f>IF(DCOUNT(D6:Z165,13,'作業用'!A24:A25)&gt;0,(DSUM(D6:Z165,13,'作業用'!A24:A25)/DCOUNT(D6:Z165,13,'作業用'!A24:A25)),0)</f>
        <v>13.666666666666666</v>
      </c>
      <c r="Q169" s="102">
        <f>IF(DCOUNT(D6:Z165,14,'作業用'!A24:A25)&gt;0,(DSUM(D6:Z165,14,'作業用'!A24:A25)/DCOUNT(D6:Z165,14,'作業用'!A24:A25)),0)</f>
        <v>13</v>
      </c>
      <c r="R169" s="103">
        <f>IF(DCOUNT(D6:Z165,15,'作業用'!A24:A25)&gt;0,(DSUM(D6:Z165,15,'作業用'!A24:A25)/DCOUNT(D6:Z165,15,'作業用'!A24:A25)),0)</f>
        <v>2</v>
      </c>
      <c r="S169" s="104"/>
      <c r="T169" s="105"/>
      <c r="U169" s="105"/>
      <c r="V169" s="105"/>
      <c r="W169" s="105"/>
      <c r="X169" s="177" t="s">
        <v>33</v>
      </c>
      <c r="Y169" s="178"/>
      <c r="Z169" s="179"/>
      <c r="AA169" s="143">
        <f>IF(AA166&gt;0,DAVERAGE(D6:AA165,24,'作業用'!A24:A25),"")</f>
        <v>13.424242424242424</v>
      </c>
    </row>
    <row r="170" spans="1:27" ht="15.75" customHeight="1" thickBot="1">
      <c r="A170" s="15"/>
      <c r="B170" s="15"/>
      <c r="C170" s="15"/>
      <c r="D170" s="15"/>
      <c r="E170" s="15"/>
      <c r="F170" s="15"/>
      <c r="G170" s="180" t="s">
        <v>179</v>
      </c>
      <c r="H170" s="181"/>
      <c r="I170" s="181"/>
      <c r="J170" s="144">
        <f>IF(DSUM(D6:Z165,7,'作業用'!A4:A5)&gt;0,(DSUM(D6:Z165,7,'作業用'!A4:B5)/DSUM(D6:Z165,7,'作業用'!A4:A5)),0)</f>
        <v>0.7522123893805309</v>
      </c>
      <c r="K170" s="145">
        <f>IF(DSUM(D6:Z165,8,'作業用'!A6:A7)&gt;0,(DSUM(D6:Z165,8,'作業用'!A6:B7)/DSUM(D6:Z165,8,'作業用'!A6:A7)),0)</f>
        <v>0.7640449438202247</v>
      </c>
      <c r="L170" s="145">
        <f>IF(DSUM(D6:Z165,9,'作業用'!A8:A9)&gt;0,(DSUM(D6:Z165,9,'作業用'!A8:B9)/DSUM(D6:Z165,9,'作業用'!A8:A9)),0)</f>
        <v>0.6301369863013698</v>
      </c>
      <c r="M170" s="145">
        <f>IF(DSUM(D6:Z165,10,'作業用'!A10:A11)&gt;0,(DSUM(D6:Z165,10,'作業用'!A10:B11)/DSUM(D6:Z165,10,'作業用'!A10:A11)),0)</f>
        <v>0.7192982456140351</v>
      </c>
      <c r="N170" s="145">
        <f>IF(DSUM(D6:Z165,11,'作業用'!A12:A13)&gt;0,(DSUM(D6:Z165,11,'作業用'!A12:B13)/DSUM(D6:Z165,11,'作業用'!A12:A13)),0)</f>
        <v>0.6829268292682927</v>
      </c>
      <c r="O170" s="145">
        <f>IF(DSUM(D6:Z165,12,'作業用'!A14:A15)&gt;0,(DSUM(D6:Z165,12,'作業用'!A14:B15)/DSUM(D6:Z165,12,'作業用'!A14:A15)),0)</f>
        <v>0.5294117647058824</v>
      </c>
      <c r="P170" s="145">
        <f>IF(DSUM(D6:Z165,13,'作業用'!A16:A17)&gt;0,(DSUM(D6:Z165,13,'作業用'!A16:B17)/DSUM(D6:Z165,13,'作業用'!A16:A17)),0)</f>
        <v>0.6949152542372882</v>
      </c>
      <c r="Q170" s="145">
        <f>IF(DSUM(D6:Z165,14,'作業用'!A18:A19)&gt;0,(DSUM(D6:Z165,14,'作業用'!A18:B19)/DSUM(D6:Z165,14,'作業用'!A18:A19)),0)</f>
        <v>0.48148148148148145</v>
      </c>
      <c r="R170" s="146">
        <f>IF(DSUM(D6:Z165,15,'作業用'!A22:A23)&gt;0,(DSUM(D6:Z165,15,'作業用'!A22:B23)/DSUM(D6:Z165,15,'作業用'!A22:A23)),0)</f>
        <v>0.2857142857142857</v>
      </c>
      <c r="S170" s="107"/>
      <c r="T170" s="108"/>
      <c r="U170" s="108"/>
      <c r="V170" s="108"/>
      <c r="W170" s="108"/>
      <c r="X170" s="180" t="s">
        <v>34</v>
      </c>
      <c r="Y170" s="181"/>
      <c r="Z170" s="182"/>
      <c r="AA170" s="147">
        <f>IF(AA166&gt;0,(DSUM(D6:AA165,24,'作業用'!A24:A25))/SUM(AA7:AA165),"")</f>
        <v>0.7020602218700476</v>
      </c>
    </row>
    <row r="171" spans="1:27" ht="15.75" customHeight="1" thickBot="1">
      <c r="A171" s="15"/>
      <c r="B171" s="15"/>
      <c r="C171" s="15"/>
      <c r="D171" s="15"/>
      <c r="E171" s="15"/>
      <c r="F171" s="15"/>
      <c r="G171" s="15"/>
      <c r="H171" s="15"/>
      <c r="I171" s="15"/>
      <c r="J171" s="15" t="s">
        <v>69</v>
      </c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5"/>
      <c r="AA171" s="19"/>
    </row>
    <row r="172" spans="1:27" ht="15.75" customHeight="1" thickBot="1">
      <c r="A172" s="15"/>
      <c r="B172" s="15" t="s">
        <v>46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O172" s="15"/>
      <c r="P172" s="15"/>
      <c r="Q172" s="15"/>
      <c r="R172" s="15"/>
      <c r="S172" s="15"/>
      <c r="T172" s="15"/>
      <c r="U172" s="15"/>
      <c r="V172" s="15"/>
      <c r="W172" s="15"/>
      <c r="X172" s="183" t="s">
        <v>115</v>
      </c>
      <c r="Y172" s="184"/>
      <c r="Z172" s="185"/>
      <c r="AA172" s="148">
        <f>IF(AA166&gt;0,DSUM(D6:AA160,24,'作業用'!A24:A25),"")</f>
        <v>443</v>
      </c>
    </row>
    <row r="173" spans="1:27" ht="15.75" customHeight="1" thickBo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9"/>
    </row>
    <row r="174" spans="1:27" ht="15.75" customHeight="1" thickBot="1">
      <c r="A174" s="15"/>
      <c r="B174" s="15" t="s">
        <v>48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O174" s="15"/>
      <c r="P174" s="15"/>
      <c r="Q174" s="15"/>
      <c r="R174" s="15"/>
      <c r="S174" s="15"/>
      <c r="T174" s="15"/>
      <c r="U174" s="15"/>
      <c r="V174" s="15"/>
      <c r="W174" s="15"/>
      <c r="X174" s="183" t="s">
        <v>116</v>
      </c>
      <c r="Y174" s="184"/>
      <c r="Z174" s="185"/>
      <c r="AA174" s="149">
        <f>COUNTIF($H$7:$H$208,"1")</f>
        <v>34</v>
      </c>
    </row>
    <row r="175" spans="1:27" ht="15.75" customHeight="1">
      <c r="A175" s="15"/>
      <c r="B175" s="15" t="s">
        <v>39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9"/>
    </row>
    <row r="176" spans="1:27" ht="15.75" customHeight="1">
      <c r="A176" s="15"/>
      <c r="B176" s="110" t="s">
        <v>177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9"/>
    </row>
    <row r="177" spans="1:27" ht="15.75" customHeight="1">
      <c r="A177" s="15"/>
      <c r="B177" s="15" t="s">
        <v>40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9"/>
    </row>
    <row r="178" spans="1:27" ht="15.75" customHeight="1">
      <c r="A178" s="15"/>
      <c r="B178" s="15" t="s">
        <v>175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9"/>
    </row>
    <row r="179" spans="1:27" ht="15.75" customHeight="1">
      <c r="A179" s="15"/>
      <c r="B179" s="19" t="s">
        <v>183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9"/>
    </row>
    <row r="180" spans="1:27" ht="15.75" customHeight="1">
      <c r="A180" s="15"/>
      <c r="B180" s="19" t="s">
        <v>180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9"/>
    </row>
    <row r="181" spans="1:27" ht="15.75" customHeight="1">
      <c r="A181" s="19"/>
      <c r="C181" s="111" t="s">
        <v>47</v>
      </c>
      <c r="D181" s="19"/>
      <c r="E181" s="19"/>
      <c r="F181" s="19"/>
      <c r="G181" s="19"/>
      <c r="H181" s="19"/>
      <c r="I181" s="19"/>
      <c r="J181" s="112"/>
      <c r="K181" s="19"/>
      <c r="L181" s="19"/>
      <c r="O181" s="111"/>
      <c r="P181" s="111"/>
      <c r="Q181" s="112"/>
      <c r="R181" s="19"/>
      <c r="S181" s="15"/>
      <c r="T181" s="15"/>
      <c r="U181" s="15"/>
      <c r="V181" s="15"/>
      <c r="W181" s="15"/>
      <c r="X181" s="15"/>
      <c r="Y181" s="15"/>
      <c r="Z181" s="15"/>
      <c r="AA181" s="19"/>
    </row>
    <row r="182" spans="1:27" ht="15.75" customHeight="1">
      <c r="A182" s="19"/>
      <c r="B182" s="15"/>
      <c r="C182" s="112" t="s">
        <v>44</v>
      </c>
      <c r="D182" s="19"/>
      <c r="E182" s="19"/>
      <c r="F182" s="19"/>
      <c r="G182" s="112" t="s">
        <v>43</v>
      </c>
      <c r="H182" s="112"/>
      <c r="J182" s="112"/>
      <c r="K182" s="19"/>
      <c r="L182" s="19"/>
      <c r="N182" s="112" t="s">
        <v>45</v>
      </c>
      <c r="O182" s="111"/>
      <c r="P182" s="111"/>
      <c r="Q182" s="112"/>
      <c r="S182" s="15"/>
      <c r="T182" s="15"/>
      <c r="U182" s="15"/>
      <c r="V182" s="15"/>
      <c r="W182" s="15"/>
      <c r="X182" s="15"/>
      <c r="Y182" s="15"/>
      <c r="Z182" s="15"/>
      <c r="AA182" s="19"/>
    </row>
    <row r="183" spans="1:27" ht="15.75" customHeight="1">
      <c r="A183" s="19"/>
      <c r="C183" s="112" t="s">
        <v>41</v>
      </c>
      <c r="D183" s="19"/>
      <c r="E183" s="19"/>
      <c r="F183" s="19"/>
      <c r="G183" s="112" t="s">
        <v>72</v>
      </c>
      <c r="H183" s="19"/>
      <c r="J183" s="112"/>
      <c r="K183" s="19"/>
      <c r="L183" s="19"/>
      <c r="N183" s="112" t="s">
        <v>112</v>
      </c>
      <c r="O183" s="111"/>
      <c r="P183" s="111"/>
      <c r="Q183" s="112"/>
      <c r="S183" s="15"/>
      <c r="T183" s="15"/>
      <c r="U183" s="112" t="s">
        <v>174</v>
      </c>
      <c r="V183" s="15"/>
      <c r="W183" s="15"/>
      <c r="X183" s="15"/>
      <c r="Y183" s="15"/>
      <c r="Z183" s="15"/>
      <c r="AA183" s="19"/>
    </row>
    <row r="184" spans="1:28" ht="15.75" customHeight="1">
      <c r="A184" s="19"/>
      <c r="B184" s="15"/>
      <c r="C184" s="111" t="s">
        <v>71</v>
      </c>
      <c r="D184" s="15"/>
      <c r="E184" s="15"/>
      <c r="F184" s="15"/>
      <c r="G184" s="15"/>
      <c r="H184" s="15"/>
      <c r="I184" s="15"/>
      <c r="J184" s="15"/>
      <c r="K184" s="15"/>
      <c r="L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9"/>
      <c r="AB184" s="94"/>
    </row>
    <row r="185" spans="1:28" ht="15.75" customHeight="1">
      <c r="A185" s="19"/>
      <c r="B185" s="15"/>
      <c r="C185" s="111" t="s">
        <v>73</v>
      </c>
      <c r="D185" s="15"/>
      <c r="E185" s="15"/>
      <c r="F185" s="15"/>
      <c r="G185" s="15"/>
      <c r="H185" s="15"/>
      <c r="I185" s="15"/>
      <c r="J185" s="15"/>
      <c r="K185" s="15"/>
      <c r="L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9"/>
      <c r="AB185" s="94"/>
    </row>
    <row r="186" spans="1:28" ht="15.75" customHeight="1">
      <c r="A186" s="19"/>
      <c r="B186" s="15" t="s">
        <v>42</v>
      </c>
      <c r="S186" s="15"/>
      <c r="T186" s="15"/>
      <c r="U186" s="15"/>
      <c r="V186" s="15"/>
      <c r="W186" s="15"/>
      <c r="X186" s="15"/>
      <c r="Y186" s="15"/>
      <c r="Z186" s="15"/>
      <c r="AA186" s="19"/>
      <c r="AB186" s="19"/>
    </row>
    <row r="187" spans="3:28" ht="15.75" customHeight="1">
      <c r="C187" s="111" t="s">
        <v>74</v>
      </c>
      <c r="D187" s="15"/>
      <c r="E187" s="15"/>
      <c r="F187" s="15"/>
      <c r="G187" s="15"/>
      <c r="H187" s="15"/>
      <c r="I187" s="15"/>
      <c r="J187" s="15"/>
      <c r="K187" s="15"/>
      <c r="L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9"/>
      <c r="AB187" s="19"/>
    </row>
    <row r="188" spans="4:28" ht="15">
      <c r="D188" s="19"/>
      <c r="E188" s="19"/>
      <c r="F188" s="19"/>
      <c r="G188" s="19"/>
      <c r="H188" s="19"/>
      <c r="I188" s="19"/>
      <c r="J188" s="19"/>
      <c r="K188" s="19"/>
      <c r="L188" s="19"/>
      <c r="O188" s="19"/>
      <c r="P188" s="19"/>
      <c r="Q188" s="19"/>
      <c r="R188" s="19"/>
      <c r="S188" s="15"/>
      <c r="T188" s="15"/>
      <c r="U188" s="15"/>
      <c r="V188" s="15"/>
      <c r="W188" s="15"/>
      <c r="X188" s="15"/>
      <c r="Y188" s="15"/>
      <c r="Z188" s="19"/>
      <c r="AA188" s="19"/>
      <c r="AB188" s="19"/>
    </row>
    <row r="189" spans="2:28" ht="15.75" customHeight="1">
      <c r="B189" s="163" t="s">
        <v>75</v>
      </c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5"/>
      <c r="AB189" s="19"/>
    </row>
    <row r="190" spans="2:28" ht="15.75" customHeight="1">
      <c r="B190" s="166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8"/>
      <c r="AB190" s="19"/>
    </row>
    <row r="191" spans="2:28" ht="15.75" customHeight="1">
      <c r="B191" s="169"/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1"/>
      <c r="AB191" s="19"/>
    </row>
    <row r="193" ht="15">
      <c r="B193" s="16" t="s">
        <v>117</v>
      </c>
    </row>
  </sheetData>
  <sheetProtection/>
  <mergeCells count="16">
    <mergeCell ref="AC38:AD44"/>
    <mergeCell ref="V2:Z2"/>
    <mergeCell ref="D2:F2"/>
    <mergeCell ref="N2:O2"/>
    <mergeCell ref="P2:S2"/>
    <mergeCell ref="T2:U2"/>
    <mergeCell ref="X8:Y36"/>
    <mergeCell ref="A1:B2"/>
    <mergeCell ref="B189:AA191"/>
    <mergeCell ref="G2:K2"/>
    <mergeCell ref="G169:I169"/>
    <mergeCell ref="X169:Z169"/>
    <mergeCell ref="G170:I170"/>
    <mergeCell ref="X170:Z170"/>
    <mergeCell ref="X172:Z172"/>
    <mergeCell ref="X174:Z174"/>
  </mergeCells>
  <printOptions/>
  <pageMargins left="0.5118110236220472" right="0.5118110236220472" top="0.7086614173228347" bottom="0.7086614173228347" header="0.31496062992125984" footer="0.31496062992125984"/>
  <pageSetup fitToHeight="0" fitToWidth="1" horizontalDpi="600" verticalDpi="600" orientation="landscape" paperSize="8" scale="99" r:id="rId2"/>
  <headerFooter>
    <oddHeader>&amp;R&amp;"UD デジタル 教科書体 N-R,太字"&amp;28記入例</oddHeader>
    <oddFooter>&amp;C&amp;P/&amp;N</oddFooter>
  </headerFooter>
  <rowBreaks count="1" manualBreakCount="1">
    <brk id="45" max="2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1"/>
  <sheetViews>
    <sheetView zoomScaleSheetLayoutView="64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8.8515625" defaultRowHeight="15"/>
  <cols>
    <col min="1" max="1" width="4.57421875" style="16" customWidth="1"/>
    <col min="2" max="2" width="12.57421875" style="16" customWidth="1"/>
    <col min="3" max="3" width="5.57421875" style="16" customWidth="1"/>
    <col min="4" max="4" width="9.140625" style="16" customWidth="1"/>
    <col min="5" max="5" width="6.140625" style="16" customWidth="1"/>
    <col min="6" max="6" width="19.8515625" style="16" customWidth="1"/>
    <col min="7" max="21" width="5.57421875" style="16" customWidth="1"/>
    <col min="22" max="26" width="7.57421875" style="16" customWidth="1"/>
    <col min="27" max="27" width="5.57421875" style="16" customWidth="1"/>
    <col min="28" max="28" width="4.57421875" style="16" customWidth="1"/>
    <col min="29" max="29" width="7.28125" style="16" customWidth="1"/>
    <col min="30" max="32" width="6.57421875" style="16" customWidth="1"/>
    <col min="33" max="36" width="8.57421875" style="16" customWidth="1"/>
    <col min="37" max="88" width="6.57421875" style="16" customWidth="1"/>
    <col min="89" max="16384" width="8.8515625" style="16" customWidth="1"/>
  </cols>
  <sheetData>
    <row r="1" spans="1:30" ht="16.5" customHeight="1" thickBot="1">
      <c r="A1" s="200" t="s">
        <v>182</v>
      </c>
      <c r="B1" s="201"/>
      <c r="C1" s="15"/>
      <c r="D1" s="15"/>
      <c r="E1" s="15"/>
      <c r="F1" s="15"/>
      <c r="G1" s="15"/>
      <c r="H1" s="15"/>
      <c r="I1" s="15"/>
      <c r="L1" s="17" t="s">
        <v>38</v>
      </c>
      <c r="M1" s="18"/>
      <c r="N1" s="15"/>
      <c r="O1" s="15"/>
      <c r="P1" s="15"/>
      <c r="Q1" s="15"/>
      <c r="R1" s="15"/>
      <c r="S1" s="15"/>
      <c r="T1" s="15"/>
      <c r="U1" s="15"/>
      <c r="V1" s="15"/>
      <c r="W1" s="15"/>
      <c r="X1" s="19"/>
      <c r="Y1" s="15"/>
      <c r="Z1" s="15"/>
      <c r="AA1" s="15"/>
      <c r="AB1" s="15"/>
      <c r="AC1" s="19"/>
      <c r="AD1" s="19"/>
    </row>
    <row r="2" spans="1:29" ht="30" customHeight="1" thickBot="1">
      <c r="A2" s="202"/>
      <c r="B2" s="203"/>
      <c r="C2" s="15"/>
      <c r="D2" s="189" t="s">
        <v>49</v>
      </c>
      <c r="E2" s="190"/>
      <c r="F2" s="191"/>
      <c r="G2" s="172"/>
      <c r="H2" s="173"/>
      <c r="I2" s="173"/>
      <c r="J2" s="173"/>
      <c r="K2" s="174"/>
      <c r="L2" s="20" t="s">
        <v>0</v>
      </c>
      <c r="M2" s="21" t="s">
        <v>1</v>
      </c>
      <c r="N2" s="189" t="s">
        <v>2</v>
      </c>
      <c r="O2" s="191"/>
      <c r="P2" s="173"/>
      <c r="Q2" s="173"/>
      <c r="R2" s="173"/>
      <c r="S2" s="173"/>
      <c r="T2" s="192" t="s">
        <v>3</v>
      </c>
      <c r="U2" s="193"/>
      <c r="V2" s="172"/>
      <c r="W2" s="173"/>
      <c r="X2" s="173"/>
      <c r="Y2" s="173"/>
      <c r="Z2" s="188"/>
      <c r="AA2" s="22"/>
      <c r="AB2" s="22"/>
      <c r="AC2" s="22"/>
    </row>
    <row r="3" spans="1:29" ht="11.25" customHeight="1">
      <c r="A3" s="23"/>
      <c r="B3" s="23"/>
      <c r="C3" s="1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4"/>
      <c r="U3" s="24"/>
      <c r="V3" s="22"/>
      <c r="W3" s="22"/>
      <c r="X3" s="22"/>
      <c r="Y3" s="22"/>
      <c r="Z3" s="22"/>
      <c r="AA3" s="22"/>
      <c r="AB3" s="22"/>
      <c r="AC3" s="22"/>
    </row>
    <row r="4" spans="1:28" ht="17.25" customHeight="1">
      <c r="A4" s="25" t="s">
        <v>4</v>
      </c>
      <c r="B4" s="15"/>
      <c r="C4" s="15"/>
      <c r="D4" s="22"/>
      <c r="E4" s="22"/>
      <c r="F4" s="22"/>
      <c r="G4" s="26"/>
      <c r="H4" s="26"/>
      <c r="I4" s="26"/>
      <c r="J4" s="27"/>
      <c r="K4" s="22"/>
      <c r="L4" s="22"/>
      <c r="M4" s="22"/>
      <c r="N4" s="22"/>
      <c r="O4" s="22"/>
      <c r="P4" s="22"/>
      <c r="Q4" s="22"/>
      <c r="R4" s="22"/>
      <c r="S4" s="22"/>
      <c r="T4" s="22" t="s">
        <v>172</v>
      </c>
      <c r="U4" s="22"/>
      <c r="V4" s="28"/>
      <c r="W4" s="29" t="s">
        <v>171</v>
      </c>
      <c r="X4" s="22"/>
      <c r="Y4" s="22"/>
      <c r="Z4" s="22"/>
      <c r="AA4" s="22"/>
      <c r="AB4" s="22"/>
    </row>
    <row r="5" spans="1:28" ht="9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9"/>
      <c r="AB5" s="19"/>
    </row>
    <row r="6" spans="1:27" ht="30" customHeight="1">
      <c r="A6" s="30"/>
      <c r="B6" s="31" t="s">
        <v>101</v>
      </c>
      <c r="C6" s="32" t="s">
        <v>5</v>
      </c>
      <c r="D6" s="33" t="s">
        <v>88</v>
      </c>
      <c r="E6" s="150" t="s">
        <v>181</v>
      </c>
      <c r="F6" s="34" t="s">
        <v>23</v>
      </c>
      <c r="G6" s="33" t="s">
        <v>35</v>
      </c>
      <c r="H6" s="33" t="s">
        <v>6</v>
      </c>
      <c r="I6" s="33" t="s">
        <v>97</v>
      </c>
      <c r="J6" s="33" t="s">
        <v>7</v>
      </c>
      <c r="K6" s="33" t="s">
        <v>8</v>
      </c>
      <c r="L6" s="33" t="s">
        <v>9</v>
      </c>
      <c r="M6" s="33" t="s">
        <v>10</v>
      </c>
      <c r="N6" s="33" t="s">
        <v>52</v>
      </c>
      <c r="O6" s="33" t="s">
        <v>11</v>
      </c>
      <c r="P6" s="33" t="s">
        <v>53</v>
      </c>
      <c r="Q6" s="33" t="s">
        <v>37</v>
      </c>
      <c r="R6" s="33" t="s">
        <v>12</v>
      </c>
      <c r="S6" s="35" t="s">
        <v>13</v>
      </c>
      <c r="T6" s="35" t="s">
        <v>14</v>
      </c>
      <c r="U6" s="35" t="s">
        <v>15</v>
      </c>
      <c r="V6" s="33"/>
      <c r="W6" s="33"/>
      <c r="X6" s="33"/>
      <c r="Y6" s="33"/>
      <c r="Z6" s="32"/>
      <c r="AA6" s="36" t="s">
        <v>16</v>
      </c>
    </row>
    <row r="7" spans="1:29" ht="16.5" customHeight="1" thickBot="1">
      <c r="A7" s="37">
        <v>1</v>
      </c>
      <c r="B7" s="38"/>
      <c r="C7" s="39"/>
      <c r="D7" s="40"/>
      <c r="E7" s="41"/>
      <c r="F7" s="42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4"/>
      <c r="W7" s="45"/>
      <c r="X7" s="46"/>
      <c r="Y7" s="46"/>
      <c r="Z7" s="47"/>
      <c r="AA7" s="48">
        <f aca="true" t="shared" si="0" ref="AA7:AA70">IF(SUM(J7:Z7)&gt;0,SUM(J7:Z7),"")</f>
      </c>
      <c r="AC7" s="49" t="s">
        <v>17</v>
      </c>
    </row>
    <row r="8" spans="1:30" ht="16.5" customHeight="1" thickBot="1">
      <c r="A8" s="37">
        <v>2</v>
      </c>
      <c r="B8" s="50"/>
      <c r="C8" s="51"/>
      <c r="D8" s="52"/>
      <c r="E8" s="53"/>
      <c r="F8" s="54"/>
      <c r="G8" s="55"/>
      <c r="H8" s="55"/>
      <c r="I8" s="55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7"/>
      <c r="W8" s="58"/>
      <c r="X8" s="46"/>
      <c r="Y8" s="46"/>
      <c r="Z8" s="59"/>
      <c r="AA8" s="60">
        <f t="shared" si="0"/>
      </c>
      <c r="AC8" s="61" t="s">
        <v>18</v>
      </c>
      <c r="AD8" s="62" t="s">
        <v>19</v>
      </c>
    </row>
    <row r="9" spans="1:30" ht="16.5" customHeight="1">
      <c r="A9" s="37">
        <v>3</v>
      </c>
      <c r="B9" s="50"/>
      <c r="C9" s="63"/>
      <c r="D9" s="52"/>
      <c r="E9" s="64"/>
      <c r="F9" s="6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66"/>
      <c r="W9" s="46"/>
      <c r="X9" s="46"/>
      <c r="Y9" s="46"/>
      <c r="Z9" s="59"/>
      <c r="AA9" s="60">
        <f t="shared" si="0"/>
      </c>
      <c r="AC9" s="67">
        <v>0</v>
      </c>
      <c r="AD9" s="68">
        <f>IF(0&lt;AA166,DCOUNT(H6:AA165,20,'作業用'!A1:B2),"")</f>
      </c>
    </row>
    <row r="10" spans="1:30" ht="16.5" customHeight="1">
      <c r="A10" s="37">
        <v>4</v>
      </c>
      <c r="B10" s="50"/>
      <c r="C10" s="63"/>
      <c r="D10" s="52"/>
      <c r="E10" s="64"/>
      <c r="F10" s="6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66"/>
      <c r="W10" s="46"/>
      <c r="X10" s="46"/>
      <c r="Y10" s="46"/>
      <c r="Z10" s="59"/>
      <c r="AA10" s="60">
        <f t="shared" si="0"/>
      </c>
      <c r="AC10" s="69">
        <v>1</v>
      </c>
      <c r="AD10" s="70">
        <f>IF(0&lt;AA166,DCOUNT(H6:AA165,20,'作業用'!C1:D2),"")</f>
      </c>
    </row>
    <row r="11" spans="1:30" ht="16.5" customHeight="1">
      <c r="A11" s="37">
        <v>5</v>
      </c>
      <c r="B11" s="50"/>
      <c r="C11" s="63"/>
      <c r="D11" s="52"/>
      <c r="E11" s="64"/>
      <c r="F11" s="6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66"/>
      <c r="W11" s="46"/>
      <c r="X11" s="46"/>
      <c r="Y11" s="46"/>
      <c r="Z11" s="59"/>
      <c r="AA11" s="60">
        <f t="shared" si="0"/>
      </c>
      <c r="AC11" s="69">
        <v>2</v>
      </c>
      <c r="AD11" s="70">
        <f>IF(0&lt;AA166,DCOUNT(H6:AA165,20,'作業用'!E1:F2),"")</f>
      </c>
    </row>
    <row r="12" spans="1:30" ht="16.5" customHeight="1">
      <c r="A12" s="37">
        <v>6</v>
      </c>
      <c r="B12" s="50"/>
      <c r="C12" s="63"/>
      <c r="D12" s="52"/>
      <c r="E12" s="64"/>
      <c r="F12" s="6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66"/>
      <c r="W12" s="46"/>
      <c r="X12" s="46"/>
      <c r="Y12" s="46"/>
      <c r="Z12" s="59"/>
      <c r="AA12" s="60">
        <f t="shared" si="0"/>
      </c>
      <c r="AC12" s="69">
        <v>3</v>
      </c>
      <c r="AD12" s="70">
        <f>IF(0&lt;AA166,DCOUNT(H6:AA165,20,'作業用'!G1:H2),"")</f>
      </c>
    </row>
    <row r="13" spans="1:30" ht="16.5" customHeight="1">
      <c r="A13" s="37">
        <v>7</v>
      </c>
      <c r="B13" s="50"/>
      <c r="C13" s="63"/>
      <c r="D13" s="52"/>
      <c r="E13" s="64"/>
      <c r="F13" s="6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66"/>
      <c r="W13" s="46"/>
      <c r="X13" s="46"/>
      <c r="Y13" s="46"/>
      <c r="Z13" s="59"/>
      <c r="AA13" s="60">
        <f t="shared" si="0"/>
      </c>
      <c r="AC13" s="69">
        <v>4</v>
      </c>
      <c r="AD13" s="70">
        <f>IF(0&lt;AA166,DCOUNT(H6:AA165,20,'作業用'!I1:J2),"")</f>
      </c>
    </row>
    <row r="14" spans="1:30" ht="16.5" customHeight="1">
      <c r="A14" s="37">
        <v>8</v>
      </c>
      <c r="B14" s="50"/>
      <c r="C14" s="63"/>
      <c r="D14" s="52"/>
      <c r="E14" s="64"/>
      <c r="F14" s="6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66"/>
      <c r="W14" s="46"/>
      <c r="X14" s="46"/>
      <c r="Y14" s="46"/>
      <c r="Z14" s="59"/>
      <c r="AA14" s="60">
        <f t="shared" si="0"/>
      </c>
      <c r="AC14" s="69">
        <v>5</v>
      </c>
      <c r="AD14" s="70">
        <f>IF(0&lt;AA166,DCOUNT(H6:AA165,20,'作業用'!K1:L2),"")</f>
      </c>
    </row>
    <row r="15" spans="1:30" ht="16.5" customHeight="1">
      <c r="A15" s="37">
        <v>9</v>
      </c>
      <c r="B15" s="50"/>
      <c r="C15" s="63"/>
      <c r="D15" s="52"/>
      <c r="E15" s="64"/>
      <c r="F15" s="6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66"/>
      <c r="W15" s="46"/>
      <c r="X15" s="46"/>
      <c r="Y15" s="46"/>
      <c r="Z15" s="59"/>
      <c r="AA15" s="60">
        <f t="shared" si="0"/>
      </c>
      <c r="AC15" s="69">
        <v>6</v>
      </c>
      <c r="AD15" s="70">
        <f>IF(0&lt;AA166,DCOUNT(H6:AA165,20,'作業用'!M1:N2),"")</f>
      </c>
    </row>
    <row r="16" spans="1:30" ht="16.5" customHeight="1">
      <c r="A16" s="37">
        <v>10</v>
      </c>
      <c r="B16" s="50"/>
      <c r="C16" s="63"/>
      <c r="D16" s="52"/>
      <c r="E16" s="64"/>
      <c r="F16" s="6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66"/>
      <c r="W16" s="46"/>
      <c r="X16" s="46"/>
      <c r="Y16" s="46"/>
      <c r="Z16" s="59"/>
      <c r="AA16" s="60">
        <f t="shared" si="0"/>
      </c>
      <c r="AC16" s="69">
        <v>7</v>
      </c>
      <c r="AD16" s="70">
        <f>IF(0&lt;AA166,DCOUNT(H6:AA165,20,'作業用'!O1:P2),"")</f>
      </c>
    </row>
    <row r="17" spans="1:30" ht="16.5" customHeight="1">
      <c r="A17" s="37">
        <v>11</v>
      </c>
      <c r="B17" s="50"/>
      <c r="C17" s="63"/>
      <c r="D17" s="52"/>
      <c r="E17" s="64"/>
      <c r="F17" s="6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66"/>
      <c r="W17" s="46"/>
      <c r="X17" s="46"/>
      <c r="Y17" s="46"/>
      <c r="Z17" s="59"/>
      <c r="AA17" s="60">
        <f t="shared" si="0"/>
      </c>
      <c r="AC17" s="69">
        <v>8</v>
      </c>
      <c r="AD17" s="70">
        <f>IF(0&lt;AA166,DCOUNT(H6:AA165,20,'作業用'!Q1:R2),"")</f>
      </c>
    </row>
    <row r="18" spans="1:30" ht="16.5" customHeight="1">
      <c r="A18" s="37">
        <v>12</v>
      </c>
      <c r="B18" s="50"/>
      <c r="C18" s="63"/>
      <c r="D18" s="52"/>
      <c r="E18" s="64"/>
      <c r="F18" s="6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66"/>
      <c r="W18" s="46"/>
      <c r="X18" s="46"/>
      <c r="Y18" s="46"/>
      <c r="Z18" s="59"/>
      <c r="AA18" s="60">
        <f t="shared" si="0"/>
      </c>
      <c r="AC18" s="69">
        <v>9</v>
      </c>
      <c r="AD18" s="70">
        <f>IF(0&lt;AA166,DCOUNT(H6:AA165,20,'作業用'!S1:T2),"")</f>
      </c>
    </row>
    <row r="19" spans="1:30" ht="16.5" customHeight="1">
      <c r="A19" s="37">
        <v>13</v>
      </c>
      <c r="B19" s="50"/>
      <c r="C19" s="63"/>
      <c r="D19" s="52"/>
      <c r="E19" s="64"/>
      <c r="F19" s="6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66"/>
      <c r="W19" s="71"/>
      <c r="X19" s="46"/>
      <c r="Y19" s="46"/>
      <c r="Z19" s="59"/>
      <c r="AA19" s="60">
        <f t="shared" si="0"/>
      </c>
      <c r="AC19" s="69">
        <v>10</v>
      </c>
      <c r="AD19" s="70">
        <f>IF(0&lt;AA166,DCOUNT(H6:AA165,20,'作業用'!U1:V2),"")</f>
      </c>
    </row>
    <row r="20" spans="1:30" ht="16.5" customHeight="1">
      <c r="A20" s="37">
        <v>14</v>
      </c>
      <c r="B20" s="50"/>
      <c r="C20" s="63"/>
      <c r="D20" s="52"/>
      <c r="E20" s="64"/>
      <c r="F20" s="6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66"/>
      <c r="W20" s="46"/>
      <c r="X20" s="46"/>
      <c r="Y20" s="46"/>
      <c r="Z20" s="59"/>
      <c r="AA20" s="60">
        <f t="shared" si="0"/>
      </c>
      <c r="AC20" s="69">
        <v>11</v>
      </c>
      <c r="AD20" s="70">
        <f>IF(0&lt;AA166,DCOUNT(H6:AA165,20,'作業用'!W1:X2),"")</f>
      </c>
    </row>
    <row r="21" spans="1:30" ht="16.5" customHeight="1">
      <c r="A21" s="37">
        <v>15</v>
      </c>
      <c r="B21" s="50"/>
      <c r="C21" s="63"/>
      <c r="D21" s="52"/>
      <c r="E21" s="64"/>
      <c r="F21" s="6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66"/>
      <c r="W21" s="46"/>
      <c r="X21" s="46"/>
      <c r="Y21" s="46"/>
      <c r="Z21" s="59"/>
      <c r="AA21" s="60">
        <f t="shared" si="0"/>
      </c>
      <c r="AC21" s="69">
        <v>12</v>
      </c>
      <c r="AD21" s="70">
        <f>IF(0&lt;AA166,DCOUNT(H6:AA165,20,'作業用'!Y1:Z2),"")</f>
      </c>
    </row>
    <row r="22" spans="1:30" ht="16.5" customHeight="1">
      <c r="A22" s="37">
        <v>16</v>
      </c>
      <c r="B22" s="50"/>
      <c r="C22" s="63"/>
      <c r="D22" s="52"/>
      <c r="E22" s="64"/>
      <c r="F22" s="6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66"/>
      <c r="W22" s="46"/>
      <c r="X22" s="46"/>
      <c r="Y22" s="46"/>
      <c r="Z22" s="59"/>
      <c r="AA22" s="60">
        <f t="shared" si="0"/>
      </c>
      <c r="AC22" s="69">
        <v>13</v>
      </c>
      <c r="AD22" s="70">
        <f>IF(0&lt;AA166,DCOUNT(H6:AA165,20,'作業用'!AA1:AB2),"")</f>
      </c>
    </row>
    <row r="23" spans="1:30" ht="16.5" customHeight="1">
      <c r="A23" s="37">
        <v>17</v>
      </c>
      <c r="B23" s="50"/>
      <c r="C23" s="63"/>
      <c r="D23" s="52"/>
      <c r="E23" s="64"/>
      <c r="F23" s="6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66"/>
      <c r="W23" s="46"/>
      <c r="X23" s="46"/>
      <c r="Y23" s="46"/>
      <c r="Z23" s="59"/>
      <c r="AA23" s="60">
        <f t="shared" si="0"/>
      </c>
      <c r="AC23" s="69">
        <v>14</v>
      </c>
      <c r="AD23" s="70">
        <f>IF(0&lt;AA166,DCOUNT(H6:AA165,20,'作業用'!AC1:AD2),"")</f>
      </c>
    </row>
    <row r="24" spans="1:30" ht="16.5" customHeight="1">
      <c r="A24" s="37">
        <v>18</v>
      </c>
      <c r="B24" s="50"/>
      <c r="C24" s="63"/>
      <c r="D24" s="52"/>
      <c r="E24" s="64"/>
      <c r="F24" s="6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66"/>
      <c r="W24" s="46"/>
      <c r="X24" s="46"/>
      <c r="Y24" s="46"/>
      <c r="Z24" s="59"/>
      <c r="AA24" s="60">
        <f t="shared" si="0"/>
      </c>
      <c r="AC24" s="69">
        <v>15</v>
      </c>
      <c r="AD24" s="70">
        <f>IF(0&lt;AA166,DCOUNT(H6:AA165,20,'作業用'!AE1:AF2),"")</f>
      </c>
    </row>
    <row r="25" spans="1:30" ht="16.5" customHeight="1">
      <c r="A25" s="37">
        <v>19</v>
      </c>
      <c r="B25" s="50"/>
      <c r="C25" s="63"/>
      <c r="D25" s="52"/>
      <c r="E25" s="64"/>
      <c r="F25" s="6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66"/>
      <c r="W25" s="46"/>
      <c r="X25" s="46"/>
      <c r="Y25" s="46"/>
      <c r="Z25" s="59"/>
      <c r="AA25" s="60">
        <f t="shared" si="0"/>
      </c>
      <c r="AC25" s="69">
        <v>16</v>
      </c>
      <c r="AD25" s="70">
        <f>IF(0&lt;AA166,DCOUNT(H6:AA165,20,'作業用'!AG1:AH2),"")</f>
      </c>
    </row>
    <row r="26" spans="1:30" ht="16.5" customHeight="1">
      <c r="A26" s="37">
        <v>20</v>
      </c>
      <c r="B26" s="50"/>
      <c r="C26" s="63"/>
      <c r="D26" s="52"/>
      <c r="E26" s="64"/>
      <c r="F26" s="6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66"/>
      <c r="W26" s="46"/>
      <c r="X26" s="46"/>
      <c r="Y26" s="46"/>
      <c r="Z26" s="59"/>
      <c r="AA26" s="60">
        <f t="shared" si="0"/>
      </c>
      <c r="AC26" s="69">
        <v>17</v>
      </c>
      <c r="AD26" s="70">
        <f>IF(0&lt;AA166,DCOUNT(H6:AA165,20,'作業用'!AI1:AJ2),"")</f>
      </c>
    </row>
    <row r="27" spans="1:30" ht="16.5" customHeight="1">
      <c r="A27" s="37">
        <v>21</v>
      </c>
      <c r="B27" s="50"/>
      <c r="C27" s="63"/>
      <c r="D27" s="52"/>
      <c r="E27" s="64"/>
      <c r="F27" s="6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66"/>
      <c r="W27" s="46"/>
      <c r="X27" s="46"/>
      <c r="Y27" s="46"/>
      <c r="Z27" s="59"/>
      <c r="AA27" s="60">
        <f t="shared" si="0"/>
      </c>
      <c r="AC27" s="69">
        <v>18</v>
      </c>
      <c r="AD27" s="70">
        <f>IF(0&lt;AA166,DCOUNT(H6:AA165,20,'作業用'!AK1:AL2),"")</f>
      </c>
    </row>
    <row r="28" spans="1:30" ht="16.5" customHeight="1">
      <c r="A28" s="37">
        <v>22</v>
      </c>
      <c r="B28" s="50"/>
      <c r="C28" s="63"/>
      <c r="D28" s="52"/>
      <c r="E28" s="64"/>
      <c r="F28" s="6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66"/>
      <c r="W28" s="46"/>
      <c r="X28" s="46"/>
      <c r="Y28" s="46"/>
      <c r="Z28" s="59"/>
      <c r="AA28" s="60">
        <f t="shared" si="0"/>
      </c>
      <c r="AC28" s="69">
        <v>19</v>
      </c>
      <c r="AD28" s="70">
        <f>IF(0&lt;AA166,DCOUNT(H6:AA165,20,'作業用'!AM1:AN2),"")</f>
      </c>
    </row>
    <row r="29" spans="1:30" ht="16.5" customHeight="1">
      <c r="A29" s="37">
        <v>23</v>
      </c>
      <c r="B29" s="50"/>
      <c r="C29" s="63"/>
      <c r="D29" s="52"/>
      <c r="E29" s="64"/>
      <c r="F29" s="6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66"/>
      <c r="W29" s="46"/>
      <c r="X29" s="46"/>
      <c r="Y29" s="46"/>
      <c r="Z29" s="59"/>
      <c r="AA29" s="60">
        <f t="shared" si="0"/>
      </c>
      <c r="AC29" s="69">
        <v>20</v>
      </c>
      <c r="AD29" s="70">
        <f>IF(0&lt;AA166,DCOUNT(H6:AA165,20,'作業用'!AO1:AP2),"")</f>
      </c>
    </row>
    <row r="30" spans="1:30" ht="16.5" customHeight="1">
      <c r="A30" s="37">
        <v>24</v>
      </c>
      <c r="B30" s="50"/>
      <c r="C30" s="63"/>
      <c r="D30" s="52"/>
      <c r="E30" s="64"/>
      <c r="F30" s="6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66"/>
      <c r="W30" s="46"/>
      <c r="X30" s="46"/>
      <c r="Y30" s="46"/>
      <c r="Z30" s="59"/>
      <c r="AA30" s="60">
        <f t="shared" si="0"/>
      </c>
      <c r="AC30" s="69">
        <v>21</v>
      </c>
      <c r="AD30" s="70">
        <f>IF(0&lt;AA166,DCOUNT(H6:AA165,20,'作業用'!AQ1:AR2),"")</f>
      </c>
    </row>
    <row r="31" spans="1:30" ht="16.5" customHeight="1">
      <c r="A31" s="37">
        <v>25</v>
      </c>
      <c r="B31" s="50"/>
      <c r="C31" s="63"/>
      <c r="D31" s="52"/>
      <c r="E31" s="64"/>
      <c r="F31" s="6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66"/>
      <c r="W31" s="46"/>
      <c r="X31" s="46"/>
      <c r="Y31" s="46"/>
      <c r="Z31" s="59"/>
      <c r="AA31" s="60">
        <f t="shared" si="0"/>
      </c>
      <c r="AC31" s="69">
        <v>22</v>
      </c>
      <c r="AD31" s="70">
        <f>IF(0&lt;AA166,DCOUNT(H6:AA165,20,'作業用'!AS1:AT2),"")</f>
      </c>
    </row>
    <row r="32" spans="1:30" ht="16.5" customHeight="1">
      <c r="A32" s="37">
        <v>26</v>
      </c>
      <c r="B32" s="50"/>
      <c r="C32" s="63"/>
      <c r="D32" s="52"/>
      <c r="E32" s="64"/>
      <c r="F32" s="6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66"/>
      <c r="W32" s="46"/>
      <c r="X32" s="46"/>
      <c r="Y32" s="46"/>
      <c r="Z32" s="59"/>
      <c r="AA32" s="60">
        <f t="shared" si="0"/>
      </c>
      <c r="AC32" s="69">
        <v>23</v>
      </c>
      <c r="AD32" s="70">
        <f>IF(0&lt;AA166,DCOUNT(H6:AA165,20,'作業用'!AU1:AV2),"")</f>
      </c>
    </row>
    <row r="33" spans="1:30" ht="16.5" customHeight="1">
      <c r="A33" s="37">
        <v>27</v>
      </c>
      <c r="B33" s="50"/>
      <c r="C33" s="63"/>
      <c r="D33" s="52"/>
      <c r="E33" s="64"/>
      <c r="F33" s="6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66"/>
      <c r="W33" s="46"/>
      <c r="X33" s="46"/>
      <c r="Y33" s="46"/>
      <c r="Z33" s="59"/>
      <c r="AA33" s="60">
        <f t="shared" si="0"/>
      </c>
      <c r="AC33" s="69">
        <v>24</v>
      </c>
      <c r="AD33" s="70">
        <f>IF(0&lt;AA166,DCOUNT(H6:AA165,20,'作業用'!AW1:AX2),"")</f>
      </c>
    </row>
    <row r="34" spans="1:30" ht="16.5" customHeight="1">
      <c r="A34" s="37">
        <v>28</v>
      </c>
      <c r="B34" s="50"/>
      <c r="C34" s="63"/>
      <c r="D34" s="52"/>
      <c r="E34" s="64"/>
      <c r="F34" s="6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66"/>
      <c r="W34" s="46"/>
      <c r="X34" s="46"/>
      <c r="Y34" s="46"/>
      <c r="Z34" s="59"/>
      <c r="AA34" s="60">
        <f t="shared" si="0"/>
      </c>
      <c r="AC34" s="69">
        <v>25</v>
      </c>
      <c r="AD34" s="70">
        <f>IF(0&lt;AA166,DCOUNT(H6:AA165,20,'作業用'!AY1:AZ2),"")</f>
      </c>
    </row>
    <row r="35" spans="1:30" ht="16.5" customHeight="1">
      <c r="A35" s="37">
        <v>29</v>
      </c>
      <c r="B35" s="50"/>
      <c r="C35" s="63"/>
      <c r="D35" s="52"/>
      <c r="E35" s="64"/>
      <c r="F35" s="6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66"/>
      <c r="W35" s="46"/>
      <c r="X35" s="46"/>
      <c r="Y35" s="46"/>
      <c r="Z35" s="59"/>
      <c r="AA35" s="60">
        <f t="shared" si="0"/>
      </c>
      <c r="AC35" s="69">
        <v>26</v>
      </c>
      <c r="AD35" s="70">
        <f>IF(0&lt;AA166,DCOUNT(H6:AA165,20,'作業用'!BA1:BB2),"")</f>
      </c>
    </row>
    <row r="36" spans="1:30" ht="16.5" customHeight="1" thickBot="1">
      <c r="A36" s="37">
        <v>30</v>
      </c>
      <c r="B36" s="50"/>
      <c r="C36" s="63"/>
      <c r="D36" s="52"/>
      <c r="E36" s="64"/>
      <c r="F36" s="6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66"/>
      <c r="W36" s="46"/>
      <c r="X36" s="46"/>
      <c r="Y36" s="46"/>
      <c r="Z36" s="59"/>
      <c r="AA36" s="60">
        <f t="shared" si="0"/>
      </c>
      <c r="AC36" s="72">
        <v>27</v>
      </c>
      <c r="AD36" s="73">
        <f>IF(0&lt;AA166,DCOUNT(H6:AA165,20,'作業用'!BC1:BD2),"")</f>
      </c>
    </row>
    <row r="37" spans="1:30" ht="16.5" customHeight="1" thickBot="1">
      <c r="A37" s="37">
        <v>31</v>
      </c>
      <c r="B37" s="50"/>
      <c r="C37" s="63"/>
      <c r="D37" s="52"/>
      <c r="E37" s="64"/>
      <c r="F37" s="6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66"/>
      <c r="W37" s="46"/>
      <c r="X37" s="46"/>
      <c r="Y37" s="46"/>
      <c r="Z37" s="59"/>
      <c r="AA37" s="60">
        <f t="shared" si="0"/>
      </c>
      <c r="AC37" s="74" t="s">
        <v>16</v>
      </c>
      <c r="AD37" s="75">
        <f>SUM(AD10:AD36)</f>
        <v>0</v>
      </c>
    </row>
    <row r="38" spans="1:30" ht="16.5" customHeight="1">
      <c r="A38" s="37">
        <v>32</v>
      </c>
      <c r="B38" s="50"/>
      <c r="C38" s="63"/>
      <c r="D38" s="52"/>
      <c r="E38" s="64"/>
      <c r="F38" s="6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66"/>
      <c r="W38" s="46"/>
      <c r="X38" s="46"/>
      <c r="Y38" s="46"/>
      <c r="Z38" s="59"/>
      <c r="AA38" s="60">
        <f t="shared" si="0"/>
      </c>
      <c r="AC38" s="186" t="s">
        <v>103</v>
      </c>
      <c r="AD38" s="186"/>
    </row>
    <row r="39" spans="1:30" ht="16.5" customHeight="1">
      <c r="A39" s="37">
        <v>33</v>
      </c>
      <c r="B39" s="50"/>
      <c r="C39" s="63"/>
      <c r="D39" s="52"/>
      <c r="E39" s="64"/>
      <c r="F39" s="6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66"/>
      <c r="W39" s="46"/>
      <c r="X39" s="46"/>
      <c r="Y39" s="46"/>
      <c r="Z39" s="59"/>
      <c r="AA39" s="60">
        <f t="shared" si="0"/>
      </c>
      <c r="AC39" s="187"/>
      <c r="AD39" s="187"/>
    </row>
    <row r="40" spans="1:30" ht="16.5" customHeight="1">
      <c r="A40" s="37">
        <v>34</v>
      </c>
      <c r="B40" s="50"/>
      <c r="C40" s="63"/>
      <c r="D40" s="52"/>
      <c r="E40" s="64"/>
      <c r="F40" s="6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66"/>
      <c r="W40" s="46"/>
      <c r="X40" s="46"/>
      <c r="Y40" s="46"/>
      <c r="Z40" s="59"/>
      <c r="AA40" s="60">
        <f t="shared" si="0"/>
      </c>
      <c r="AC40" s="187"/>
      <c r="AD40" s="187"/>
    </row>
    <row r="41" spans="1:30" ht="16.5" customHeight="1">
      <c r="A41" s="37">
        <v>35</v>
      </c>
      <c r="B41" s="50"/>
      <c r="C41" s="63"/>
      <c r="D41" s="52"/>
      <c r="E41" s="64"/>
      <c r="F41" s="6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66"/>
      <c r="W41" s="46"/>
      <c r="X41" s="46"/>
      <c r="Y41" s="46"/>
      <c r="Z41" s="59"/>
      <c r="AA41" s="60">
        <f t="shared" si="0"/>
      </c>
      <c r="AC41" s="187"/>
      <c r="AD41" s="187"/>
    </row>
    <row r="42" spans="1:27" ht="16.5" customHeight="1">
      <c r="A42" s="37">
        <v>36</v>
      </c>
      <c r="B42" s="50"/>
      <c r="C42" s="63"/>
      <c r="D42" s="52"/>
      <c r="E42" s="64"/>
      <c r="F42" s="6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66"/>
      <c r="W42" s="46"/>
      <c r="X42" s="46"/>
      <c r="Y42" s="46"/>
      <c r="Z42" s="59"/>
      <c r="AA42" s="60">
        <f t="shared" si="0"/>
      </c>
    </row>
    <row r="43" spans="1:27" ht="16.5" customHeight="1">
      <c r="A43" s="37">
        <v>37</v>
      </c>
      <c r="B43" s="50"/>
      <c r="C43" s="63"/>
      <c r="D43" s="52"/>
      <c r="E43" s="64"/>
      <c r="F43" s="6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66"/>
      <c r="W43" s="46"/>
      <c r="X43" s="46"/>
      <c r="Y43" s="46"/>
      <c r="Z43" s="59"/>
      <c r="AA43" s="60">
        <f t="shared" si="0"/>
      </c>
    </row>
    <row r="44" spans="1:27" ht="16.5" customHeight="1">
      <c r="A44" s="37">
        <v>38</v>
      </c>
      <c r="B44" s="50"/>
      <c r="C44" s="63"/>
      <c r="D44" s="52"/>
      <c r="E44" s="64"/>
      <c r="F44" s="6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66"/>
      <c r="W44" s="46"/>
      <c r="X44" s="46"/>
      <c r="Y44" s="46"/>
      <c r="Z44" s="59"/>
      <c r="AA44" s="60">
        <f t="shared" si="0"/>
      </c>
    </row>
    <row r="45" spans="1:27" ht="16.5" customHeight="1">
      <c r="A45" s="37">
        <v>39</v>
      </c>
      <c r="B45" s="50"/>
      <c r="C45" s="63"/>
      <c r="D45" s="52"/>
      <c r="E45" s="64"/>
      <c r="F45" s="6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66"/>
      <c r="W45" s="46"/>
      <c r="X45" s="46"/>
      <c r="Y45" s="46"/>
      <c r="Z45" s="59"/>
      <c r="AA45" s="60">
        <f t="shared" si="0"/>
      </c>
    </row>
    <row r="46" spans="1:27" ht="16.5" customHeight="1">
      <c r="A46" s="37">
        <v>40</v>
      </c>
      <c r="B46" s="50"/>
      <c r="C46" s="63"/>
      <c r="D46" s="52"/>
      <c r="E46" s="64"/>
      <c r="F46" s="6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66"/>
      <c r="W46" s="46"/>
      <c r="X46" s="46"/>
      <c r="Y46" s="46"/>
      <c r="Z46" s="59"/>
      <c r="AA46" s="60">
        <f t="shared" si="0"/>
      </c>
    </row>
    <row r="47" spans="1:27" ht="16.5" customHeight="1">
      <c r="A47" s="37">
        <v>41</v>
      </c>
      <c r="B47" s="50"/>
      <c r="C47" s="63"/>
      <c r="D47" s="52"/>
      <c r="E47" s="64"/>
      <c r="F47" s="6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66"/>
      <c r="W47" s="46"/>
      <c r="X47" s="46"/>
      <c r="Y47" s="46"/>
      <c r="Z47" s="59"/>
      <c r="AA47" s="60">
        <f t="shared" si="0"/>
      </c>
    </row>
    <row r="48" spans="1:27" ht="16.5" customHeight="1">
      <c r="A48" s="37">
        <v>42</v>
      </c>
      <c r="B48" s="50"/>
      <c r="C48" s="63"/>
      <c r="D48" s="52"/>
      <c r="E48" s="64"/>
      <c r="F48" s="6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66"/>
      <c r="W48" s="46"/>
      <c r="X48" s="46"/>
      <c r="Y48" s="46"/>
      <c r="Z48" s="59"/>
      <c r="AA48" s="60">
        <f t="shared" si="0"/>
      </c>
    </row>
    <row r="49" spans="1:27" ht="16.5" customHeight="1">
      <c r="A49" s="37">
        <v>43</v>
      </c>
      <c r="B49" s="50"/>
      <c r="C49" s="63"/>
      <c r="D49" s="52"/>
      <c r="E49" s="64"/>
      <c r="F49" s="6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66"/>
      <c r="W49" s="46"/>
      <c r="X49" s="46"/>
      <c r="Y49" s="46"/>
      <c r="Z49" s="59"/>
      <c r="AA49" s="60">
        <f t="shared" si="0"/>
      </c>
    </row>
    <row r="50" spans="1:27" ht="16.5" customHeight="1">
      <c r="A50" s="37">
        <v>44</v>
      </c>
      <c r="B50" s="50"/>
      <c r="C50" s="63"/>
      <c r="D50" s="52"/>
      <c r="E50" s="64"/>
      <c r="F50" s="6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66"/>
      <c r="W50" s="46"/>
      <c r="X50" s="46"/>
      <c r="Y50" s="46"/>
      <c r="Z50" s="59"/>
      <c r="AA50" s="60">
        <f t="shared" si="0"/>
      </c>
    </row>
    <row r="51" spans="1:27" ht="16.5" customHeight="1">
      <c r="A51" s="37">
        <v>45</v>
      </c>
      <c r="B51" s="50"/>
      <c r="C51" s="63"/>
      <c r="D51" s="52"/>
      <c r="E51" s="64"/>
      <c r="F51" s="6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66"/>
      <c r="W51" s="46"/>
      <c r="X51" s="46"/>
      <c r="Y51" s="46"/>
      <c r="Z51" s="59"/>
      <c r="AA51" s="60">
        <f t="shared" si="0"/>
      </c>
    </row>
    <row r="52" spans="1:27" ht="16.5" customHeight="1">
      <c r="A52" s="37">
        <v>46</v>
      </c>
      <c r="B52" s="50"/>
      <c r="C52" s="63"/>
      <c r="D52" s="52"/>
      <c r="E52" s="64"/>
      <c r="F52" s="6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66"/>
      <c r="W52" s="46"/>
      <c r="X52" s="46"/>
      <c r="Y52" s="46"/>
      <c r="Z52" s="59"/>
      <c r="AA52" s="60">
        <f t="shared" si="0"/>
      </c>
    </row>
    <row r="53" spans="1:27" ht="16.5" customHeight="1">
      <c r="A53" s="37">
        <v>47</v>
      </c>
      <c r="B53" s="50"/>
      <c r="C53" s="63"/>
      <c r="D53" s="52"/>
      <c r="E53" s="64"/>
      <c r="F53" s="6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66"/>
      <c r="W53" s="46"/>
      <c r="X53" s="46"/>
      <c r="Y53" s="46"/>
      <c r="Z53" s="59"/>
      <c r="AA53" s="60">
        <f t="shared" si="0"/>
      </c>
    </row>
    <row r="54" spans="1:27" ht="16.5" customHeight="1">
      <c r="A54" s="37">
        <v>48</v>
      </c>
      <c r="B54" s="50"/>
      <c r="C54" s="63"/>
      <c r="D54" s="52"/>
      <c r="E54" s="64"/>
      <c r="F54" s="6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66"/>
      <c r="W54" s="46"/>
      <c r="X54" s="46"/>
      <c r="Y54" s="46"/>
      <c r="Z54" s="59"/>
      <c r="AA54" s="60">
        <f t="shared" si="0"/>
      </c>
    </row>
    <row r="55" spans="1:27" ht="16.5" customHeight="1">
      <c r="A55" s="37">
        <v>49</v>
      </c>
      <c r="B55" s="50"/>
      <c r="C55" s="63"/>
      <c r="D55" s="52"/>
      <c r="E55" s="64"/>
      <c r="F55" s="6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66"/>
      <c r="W55" s="46"/>
      <c r="X55" s="46"/>
      <c r="Y55" s="46"/>
      <c r="Z55" s="59"/>
      <c r="AA55" s="60">
        <f t="shared" si="0"/>
      </c>
    </row>
    <row r="56" spans="1:27" ht="16.5" customHeight="1">
      <c r="A56" s="37">
        <v>50</v>
      </c>
      <c r="B56" s="50"/>
      <c r="C56" s="63"/>
      <c r="D56" s="52"/>
      <c r="E56" s="64"/>
      <c r="F56" s="6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66"/>
      <c r="W56" s="46"/>
      <c r="X56" s="46"/>
      <c r="Y56" s="46"/>
      <c r="Z56" s="59"/>
      <c r="AA56" s="60">
        <f t="shared" si="0"/>
      </c>
    </row>
    <row r="57" spans="1:27" ht="16.5" customHeight="1">
      <c r="A57" s="37">
        <v>51</v>
      </c>
      <c r="B57" s="50"/>
      <c r="C57" s="63"/>
      <c r="D57" s="52"/>
      <c r="E57" s="64"/>
      <c r="F57" s="6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66"/>
      <c r="W57" s="46"/>
      <c r="X57" s="46"/>
      <c r="Y57" s="46"/>
      <c r="Z57" s="59"/>
      <c r="AA57" s="60">
        <f t="shared" si="0"/>
      </c>
    </row>
    <row r="58" spans="1:27" ht="16.5" customHeight="1">
      <c r="A58" s="37">
        <v>52</v>
      </c>
      <c r="B58" s="50"/>
      <c r="C58" s="63"/>
      <c r="D58" s="52"/>
      <c r="E58" s="64"/>
      <c r="F58" s="6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66"/>
      <c r="W58" s="46"/>
      <c r="X58" s="46"/>
      <c r="Y58" s="46"/>
      <c r="Z58" s="59"/>
      <c r="AA58" s="60">
        <f t="shared" si="0"/>
      </c>
    </row>
    <row r="59" spans="1:27" ht="16.5" customHeight="1">
      <c r="A59" s="37">
        <v>53</v>
      </c>
      <c r="B59" s="50"/>
      <c r="C59" s="63"/>
      <c r="D59" s="52"/>
      <c r="E59" s="64"/>
      <c r="F59" s="6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66"/>
      <c r="W59" s="46"/>
      <c r="X59" s="46"/>
      <c r="Y59" s="46"/>
      <c r="Z59" s="59"/>
      <c r="AA59" s="60">
        <f t="shared" si="0"/>
      </c>
    </row>
    <row r="60" spans="1:27" ht="16.5" customHeight="1">
      <c r="A60" s="37">
        <v>54</v>
      </c>
      <c r="B60" s="50"/>
      <c r="C60" s="63"/>
      <c r="D60" s="52"/>
      <c r="E60" s="64"/>
      <c r="F60" s="6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66"/>
      <c r="W60" s="46"/>
      <c r="X60" s="46"/>
      <c r="Y60" s="46"/>
      <c r="Z60" s="59"/>
      <c r="AA60" s="60">
        <f t="shared" si="0"/>
      </c>
    </row>
    <row r="61" spans="1:27" ht="16.5" customHeight="1">
      <c r="A61" s="37">
        <v>55</v>
      </c>
      <c r="B61" s="50"/>
      <c r="C61" s="63"/>
      <c r="D61" s="52"/>
      <c r="E61" s="64"/>
      <c r="F61" s="6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66"/>
      <c r="W61" s="46"/>
      <c r="X61" s="46"/>
      <c r="Y61" s="46"/>
      <c r="Z61" s="59"/>
      <c r="AA61" s="60">
        <f t="shared" si="0"/>
      </c>
    </row>
    <row r="62" spans="1:27" ht="16.5" customHeight="1">
      <c r="A62" s="37">
        <v>56</v>
      </c>
      <c r="B62" s="50"/>
      <c r="C62" s="63"/>
      <c r="D62" s="52"/>
      <c r="E62" s="64"/>
      <c r="F62" s="6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66"/>
      <c r="W62" s="46"/>
      <c r="X62" s="46"/>
      <c r="Y62" s="46"/>
      <c r="Z62" s="59"/>
      <c r="AA62" s="60">
        <f t="shared" si="0"/>
      </c>
    </row>
    <row r="63" spans="1:27" ht="16.5" customHeight="1" hidden="1">
      <c r="A63" s="37">
        <v>57</v>
      </c>
      <c r="B63" s="60"/>
      <c r="C63" s="76"/>
      <c r="D63" s="77"/>
      <c r="E63" s="78"/>
      <c r="F63" s="79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46"/>
      <c r="X63" s="46"/>
      <c r="Y63" s="46"/>
      <c r="Z63" s="59"/>
      <c r="AA63" s="60">
        <f t="shared" si="0"/>
      </c>
    </row>
    <row r="64" spans="1:27" ht="16.5" customHeight="1" hidden="1">
      <c r="A64" s="37">
        <v>58</v>
      </c>
      <c r="B64" s="60"/>
      <c r="C64" s="76"/>
      <c r="D64" s="77"/>
      <c r="E64" s="78"/>
      <c r="F64" s="79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46"/>
      <c r="X64" s="46"/>
      <c r="Y64" s="46"/>
      <c r="Z64" s="59"/>
      <c r="AA64" s="60">
        <f t="shared" si="0"/>
      </c>
    </row>
    <row r="65" spans="1:27" ht="16.5" customHeight="1" hidden="1">
      <c r="A65" s="37">
        <v>59</v>
      </c>
      <c r="B65" s="60"/>
      <c r="C65" s="76"/>
      <c r="D65" s="77"/>
      <c r="E65" s="78"/>
      <c r="F65" s="79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46"/>
      <c r="X65" s="46"/>
      <c r="Y65" s="46"/>
      <c r="Z65" s="59"/>
      <c r="AA65" s="60">
        <f t="shared" si="0"/>
      </c>
    </row>
    <row r="66" spans="1:27" ht="16.5" customHeight="1" hidden="1">
      <c r="A66" s="37">
        <v>60</v>
      </c>
      <c r="B66" s="60"/>
      <c r="C66" s="76"/>
      <c r="D66" s="77"/>
      <c r="E66" s="78"/>
      <c r="F66" s="79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46"/>
      <c r="X66" s="46"/>
      <c r="Y66" s="46"/>
      <c r="Z66" s="59"/>
      <c r="AA66" s="60">
        <f t="shared" si="0"/>
      </c>
    </row>
    <row r="67" spans="1:27" ht="16.5" customHeight="1" hidden="1">
      <c r="A67" s="37">
        <v>61</v>
      </c>
      <c r="B67" s="60"/>
      <c r="C67" s="76"/>
      <c r="D67" s="77"/>
      <c r="E67" s="78"/>
      <c r="F67" s="79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46"/>
      <c r="X67" s="46"/>
      <c r="Y67" s="46"/>
      <c r="Z67" s="59"/>
      <c r="AA67" s="60">
        <f t="shared" si="0"/>
      </c>
    </row>
    <row r="68" spans="1:27" ht="16.5" customHeight="1" hidden="1">
      <c r="A68" s="37">
        <v>62</v>
      </c>
      <c r="B68" s="60"/>
      <c r="C68" s="76"/>
      <c r="D68" s="77"/>
      <c r="E68" s="78"/>
      <c r="F68" s="79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46"/>
      <c r="X68" s="46"/>
      <c r="Y68" s="46"/>
      <c r="Z68" s="59"/>
      <c r="AA68" s="60">
        <f t="shared" si="0"/>
      </c>
    </row>
    <row r="69" spans="1:27" ht="16.5" customHeight="1" hidden="1">
      <c r="A69" s="37">
        <v>63</v>
      </c>
      <c r="B69" s="60"/>
      <c r="C69" s="76"/>
      <c r="D69" s="77"/>
      <c r="E69" s="78"/>
      <c r="F69" s="79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46"/>
      <c r="X69" s="46"/>
      <c r="Y69" s="46"/>
      <c r="Z69" s="59"/>
      <c r="AA69" s="60">
        <f t="shared" si="0"/>
      </c>
    </row>
    <row r="70" spans="1:27" ht="16.5" customHeight="1" hidden="1">
      <c r="A70" s="37">
        <v>64</v>
      </c>
      <c r="B70" s="60"/>
      <c r="C70" s="76"/>
      <c r="D70" s="77"/>
      <c r="E70" s="78"/>
      <c r="F70" s="79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46"/>
      <c r="X70" s="46"/>
      <c r="Y70" s="46"/>
      <c r="Z70" s="59"/>
      <c r="AA70" s="60">
        <f t="shared" si="0"/>
      </c>
    </row>
    <row r="71" spans="1:27" ht="16.5" customHeight="1" hidden="1">
      <c r="A71" s="37">
        <v>65</v>
      </c>
      <c r="B71" s="60"/>
      <c r="C71" s="76"/>
      <c r="D71" s="77"/>
      <c r="E71" s="78"/>
      <c r="F71" s="79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46"/>
      <c r="X71" s="46"/>
      <c r="Y71" s="46"/>
      <c r="Z71" s="59"/>
      <c r="AA71" s="60">
        <f aca="true" t="shared" si="1" ref="AA71:AA116">IF(SUM(J71:Z71)&gt;0,SUM(J71:Z71),"")</f>
      </c>
    </row>
    <row r="72" spans="1:27" ht="16.5" customHeight="1" hidden="1">
      <c r="A72" s="37">
        <v>66</v>
      </c>
      <c r="B72" s="60"/>
      <c r="C72" s="76"/>
      <c r="D72" s="77"/>
      <c r="E72" s="78"/>
      <c r="F72" s="79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46"/>
      <c r="X72" s="46"/>
      <c r="Y72" s="46"/>
      <c r="Z72" s="59"/>
      <c r="AA72" s="60">
        <f t="shared" si="1"/>
      </c>
    </row>
    <row r="73" spans="1:27" ht="16.5" customHeight="1" hidden="1">
      <c r="A73" s="37">
        <v>67</v>
      </c>
      <c r="B73" s="60"/>
      <c r="C73" s="76"/>
      <c r="D73" s="77"/>
      <c r="E73" s="78"/>
      <c r="F73" s="79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46"/>
      <c r="X73" s="46"/>
      <c r="Y73" s="46"/>
      <c r="Z73" s="59"/>
      <c r="AA73" s="60">
        <f t="shared" si="1"/>
      </c>
    </row>
    <row r="74" spans="1:27" ht="16.5" customHeight="1" hidden="1">
      <c r="A74" s="37">
        <v>68</v>
      </c>
      <c r="B74" s="60"/>
      <c r="C74" s="76"/>
      <c r="D74" s="77"/>
      <c r="E74" s="78"/>
      <c r="F74" s="79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46"/>
      <c r="X74" s="46"/>
      <c r="Y74" s="46"/>
      <c r="Z74" s="59"/>
      <c r="AA74" s="60">
        <f t="shared" si="1"/>
      </c>
    </row>
    <row r="75" spans="1:27" ht="16.5" customHeight="1" hidden="1">
      <c r="A75" s="37">
        <v>69</v>
      </c>
      <c r="B75" s="60"/>
      <c r="C75" s="76"/>
      <c r="D75" s="77"/>
      <c r="E75" s="78"/>
      <c r="F75" s="79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46"/>
      <c r="X75" s="46"/>
      <c r="Y75" s="46"/>
      <c r="Z75" s="59"/>
      <c r="AA75" s="60">
        <f t="shared" si="1"/>
      </c>
    </row>
    <row r="76" spans="1:27" ht="16.5" customHeight="1" hidden="1">
      <c r="A76" s="37">
        <v>70</v>
      </c>
      <c r="B76" s="60"/>
      <c r="C76" s="76"/>
      <c r="D76" s="77"/>
      <c r="E76" s="78"/>
      <c r="F76" s="79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46"/>
      <c r="X76" s="46"/>
      <c r="Y76" s="46"/>
      <c r="Z76" s="59"/>
      <c r="AA76" s="60">
        <f t="shared" si="1"/>
      </c>
    </row>
    <row r="77" spans="1:27" ht="16.5" customHeight="1" hidden="1">
      <c r="A77" s="37">
        <v>71</v>
      </c>
      <c r="B77" s="60"/>
      <c r="C77" s="76"/>
      <c r="D77" s="77"/>
      <c r="E77" s="78"/>
      <c r="F77" s="79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46"/>
      <c r="X77" s="46"/>
      <c r="Y77" s="46"/>
      <c r="Z77" s="59"/>
      <c r="AA77" s="60">
        <f t="shared" si="1"/>
      </c>
    </row>
    <row r="78" spans="1:27" ht="16.5" customHeight="1" hidden="1">
      <c r="A78" s="37">
        <v>72</v>
      </c>
      <c r="B78" s="60"/>
      <c r="C78" s="76"/>
      <c r="D78" s="77"/>
      <c r="E78" s="78"/>
      <c r="F78" s="79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46"/>
      <c r="X78" s="46"/>
      <c r="Y78" s="46"/>
      <c r="Z78" s="59"/>
      <c r="AA78" s="60">
        <f t="shared" si="1"/>
      </c>
    </row>
    <row r="79" spans="1:27" ht="16.5" customHeight="1" hidden="1">
      <c r="A79" s="37">
        <v>73</v>
      </c>
      <c r="B79" s="60"/>
      <c r="C79" s="76"/>
      <c r="D79" s="77"/>
      <c r="E79" s="78"/>
      <c r="F79" s="79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46"/>
      <c r="X79" s="46"/>
      <c r="Y79" s="46"/>
      <c r="Z79" s="59"/>
      <c r="AA79" s="60">
        <f t="shared" si="1"/>
      </c>
    </row>
    <row r="80" spans="1:27" ht="16.5" customHeight="1" hidden="1">
      <c r="A80" s="37">
        <v>74</v>
      </c>
      <c r="B80" s="60"/>
      <c r="C80" s="76"/>
      <c r="D80" s="77"/>
      <c r="E80" s="78"/>
      <c r="F80" s="79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46"/>
      <c r="X80" s="46"/>
      <c r="Y80" s="46"/>
      <c r="Z80" s="59"/>
      <c r="AA80" s="60">
        <f t="shared" si="1"/>
      </c>
    </row>
    <row r="81" spans="1:27" ht="16.5" customHeight="1" hidden="1">
      <c r="A81" s="37">
        <v>75</v>
      </c>
      <c r="B81" s="60"/>
      <c r="C81" s="76"/>
      <c r="D81" s="77"/>
      <c r="E81" s="78"/>
      <c r="F81" s="79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46"/>
      <c r="X81" s="46"/>
      <c r="Y81" s="46"/>
      <c r="Z81" s="59"/>
      <c r="AA81" s="60">
        <f t="shared" si="1"/>
      </c>
    </row>
    <row r="82" spans="1:27" ht="16.5" customHeight="1" hidden="1">
      <c r="A82" s="37">
        <v>76</v>
      </c>
      <c r="B82" s="60"/>
      <c r="C82" s="76"/>
      <c r="D82" s="77"/>
      <c r="E82" s="78"/>
      <c r="F82" s="79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46"/>
      <c r="X82" s="46"/>
      <c r="Y82" s="46"/>
      <c r="Z82" s="59"/>
      <c r="AA82" s="60">
        <f t="shared" si="1"/>
      </c>
    </row>
    <row r="83" spans="1:27" ht="16.5" customHeight="1" hidden="1">
      <c r="A83" s="37">
        <v>77</v>
      </c>
      <c r="B83" s="60"/>
      <c r="C83" s="76"/>
      <c r="D83" s="77"/>
      <c r="E83" s="78"/>
      <c r="F83" s="79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46"/>
      <c r="X83" s="46"/>
      <c r="Y83" s="46"/>
      <c r="Z83" s="59"/>
      <c r="AA83" s="60">
        <f t="shared" si="1"/>
      </c>
    </row>
    <row r="84" spans="1:27" ht="16.5" customHeight="1" hidden="1">
      <c r="A84" s="37">
        <v>78</v>
      </c>
      <c r="B84" s="60"/>
      <c r="C84" s="76"/>
      <c r="D84" s="77"/>
      <c r="E84" s="78"/>
      <c r="F84" s="79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46"/>
      <c r="X84" s="46"/>
      <c r="Y84" s="46"/>
      <c r="Z84" s="59"/>
      <c r="AA84" s="60">
        <f t="shared" si="1"/>
      </c>
    </row>
    <row r="85" spans="1:27" ht="16.5" customHeight="1" hidden="1">
      <c r="A85" s="37">
        <v>79</v>
      </c>
      <c r="B85" s="60"/>
      <c r="C85" s="76"/>
      <c r="D85" s="77"/>
      <c r="E85" s="78"/>
      <c r="F85" s="79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46"/>
      <c r="X85" s="46"/>
      <c r="Y85" s="46"/>
      <c r="Z85" s="59"/>
      <c r="AA85" s="60">
        <f t="shared" si="1"/>
      </c>
    </row>
    <row r="86" spans="1:27" ht="16.5" customHeight="1" hidden="1">
      <c r="A86" s="37">
        <v>80</v>
      </c>
      <c r="B86" s="60"/>
      <c r="C86" s="76"/>
      <c r="D86" s="77"/>
      <c r="E86" s="78"/>
      <c r="F86" s="79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46"/>
      <c r="X86" s="46"/>
      <c r="Y86" s="46"/>
      <c r="Z86" s="59"/>
      <c r="AA86" s="60">
        <f t="shared" si="1"/>
      </c>
    </row>
    <row r="87" spans="1:27" ht="16.5" customHeight="1" hidden="1">
      <c r="A87" s="37">
        <v>81</v>
      </c>
      <c r="B87" s="60"/>
      <c r="C87" s="76"/>
      <c r="D87" s="77"/>
      <c r="E87" s="78"/>
      <c r="F87" s="79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46"/>
      <c r="X87" s="46"/>
      <c r="Y87" s="46"/>
      <c r="Z87" s="59"/>
      <c r="AA87" s="60">
        <f t="shared" si="1"/>
      </c>
    </row>
    <row r="88" spans="1:27" ht="16.5" customHeight="1" hidden="1">
      <c r="A88" s="37">
        <v>82</v>
      </c>
      <c r="B88" s="60"/>
      <c r="C88" s="76"/>
      <c r="D88" s="77"/>
      <c r="E88" s="78"/>
      <c r="F88" s="79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46"/>
      <c r="X88" s="46"/>
      <c r="Y88" s="46"/>
      <c r="Z88" s="59"/>
      <c r="AA88" s="60">
        <f t="shared" si="1"/>
      </c>
    </row>
    <row r="89" spans="1:27" ht="16.5" customHeight="1" hidden="1">
      <c r="A89" s="37">
        <v>83</v>
      </c>
      <c r="B89" s="60"/>
      <c r="C89" s="76"/>
      <c r="D89" s="77"/>
      <c r="E89" s="78"/>
      <c r="F89" s="79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46"/>
      <c r="X89" s="46"/>
      <c r="Y89" s="46"/>
      <c r="Z89" s="59"/>
      <c r="AA89" s="60">
        <f t="shared" si="1"/>
      </c>
    </row>
    <row r="90" spans="1:27" ht="16.5" customHeight="1" hidden="1">
      <c r="A90" s="37">
        <v>84</v>
      </c>
      <c r="B90" s="60"/>
      <c r="C90" s="76"/>
      <c r="D90" s="77"/>
      <c r="E90" s="78"/>
      <c r="F90" s="79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46"/>
      <c r="X90" s="46"/>
      <c r="Y90" s="46"/>
      <c r="Z90" s="59"/>
      <c r="AA90" s="60">
        <f t="shared" si="1"/>
      </c>
    </row>
    <row r="91" spans="1:27" ht="16.5" customHeight="1" hidden="1">
      <c r="A91" s="37">
        <v>85</v>
      </c>
      <c r="B91" s="60"/>
      <c r="C91" s="76"/>
      <c r="D91" s="77"/>
      <c r="E91" s="78"/>
      <c r="F91" s="79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46"/>
      <c r="X91" s="46"/>
      <c r="Y91" s="46"/>
      <c r="Z91" s="59"/>
      <c r="AA91" s="60">
        <f t="shared" si="1"/>
      </c>
    </row>
    <row r="92" spans="1:27" ht="16.5" customHeight="1" hidden="1">
      <c r="A92" s="37">
        <v>86</v>
      </c>
      <c r="B92" s="60"/>
      <c r="C92" s="76"/>
      <c r="D92" s="77"/>
      <c r="E92" s="78"/>
      <c r="F92" s="79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46"/>
      <c r="X92" s="46"/>
      <c r="Y92" s="46"/>
      <c r="Z92" s="59"/>
      <c r="AA92" s="60">
        <f t="shared" si="1"/>
      </c>
    </row>
    <row r="93" spans="1:27" ht="16.5" customHeight="1" hidden="1">
      <c r="A93" s="37">
        <v>87</v>
      </c>
      <c r="B93" s="60"/>
      <c r="C93" s="76"/>
      <c r="D93" s="77"/>
      <c r="E93" s="78"/>
      <c r="F93" s="79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46"/>
      <c r="X93" s="46"/>
      <c r="Y93" s="46"/>
      <c r="Z93" s="59"/>
      <c r="AA93" s="60">
        <f t="shared" si="1"/>
      </c>
    </row>
    <row r="94" spans="1:27" ht="16.5" customHeight="1" hidden="1">
      <c r="A94" s="37">
        <v>88</v>
      </c>
      <c r="B94" s="60"/>
      <c r="C94" s="76"/>
      <c r="D94" s="77"/>
      <c r="E94" s="78"/>
      <c r="F94" s="79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46"/>
      <c r="X94" s="46"/>
      <c r="Y94" s="46"/>
      <c r="Z94" s="59"/>
      <c r="AA94" s="60">
        <f t="shared" si="1"/>
      </c>
    </row>
    <row r="95" spans="1:27" ht="16.5" customHeight="1" hidden="1">
      <c r="A95" s="37">
        <v>89</v>
      </c>
      <c r="B95" s="60"/>
      <c r="C95" s="76"/>
      <c r="D95" s="77"/>
      <c r="E95" s="78"/>
      <c r="F95" s="79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46"/>
      <c r="X95" s="46"/>
      <c r="Y95" s="46"/>
      <c r="Z95" s="59"/>
      <c r="AA95" s="60">
        <f t="shared" si="1"/>
      </c>
    </row>
    <row r="96" spans="1:27" ht="16.5" customHeight="1" hidden="1">
      <c r="A96" s="37">
        <v>90</v>
      </c>
      <c r="B96" s="60"/>
      <c r="C96" s="76"/>
      <c r="D96" s="77"/>
      <c r="E96" s="78"/>
      <c r="F96" s="79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46"/>
      <c r="X96" s="46"/>
      <c r="Y96" s="46"/>
      <c r="Z96" s="59"/>
      <c r="AA96" s="60">
        <f t="shared" si="1"/>
      </c>
    </row>
    <row r="97" spans="1:27" ht="16.5" customHeight="1" hidden="1">
      <c r="A97" s="37">
        <v>91</v>
      </c>
      <c r="B97" s="60"/>
      <c r="C97" s="76"/>
      <c r="D97" s="77"/>
      <c r="E97" s="78"/>
      <c r="F97" s="79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46"/>
      <c r="X97" s="46"/>
      <c r="Y97" s="46"/>
      <c r="Z97" s="59"/>
      <c r="AA97" s="60">
        <f t="shared" si="1"/>
      </c>
    </row>
    <row r="98" spans="1:27" ht="16.5" customHeight="1" hidden="1">
      <c r="A98" s="37">
        <v>92</v>
      </c>
      <c r="B98" s="60"/>
      <c r="C98" s="76"/>
      <c r="D98" s="77"/>
      <c r="E98" s="78"/>
      <c r="F98" s="79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46"/>
      <c r="X98" s="46"/>
      <c r="Y98" s="46"/>
      <c r="Z98" s="59"/>
      <c r="AA98" s="60">
        <f t="shared" si="1"/>
      </c>
    </row>
    <row r="99" spans="1:27" ht="16.5" customHeight="1" hidden="1">
      <c r="A99" s="37">
        <v>93</v>
      </c>
      <c r="B99" s="60"/>
      <c r="C99" s="76"/>
      <c r="D99" s="77"/>
      <c r="E99" s="78"/>
      <c r="F99" s="79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46"/>
      <c r="X99" s="46"/>
      <c r="Y99" s="46"/>
      <c r="Z99" s="59"/>
      <c r="AA99" s="60">
        <f t="shared" si="1"/>
      </c>
    </row>
    <row r="100" spans="1:27" ht="16.5" customHeight="1" hidden="1">
      <c r="A100" s="37">
        <v>94</v>
      </c>
      <c r="B100" s="60"/>
      <c r="C100" s="76"/>
      <c r="D100" s="77"/>
      <c r="E100" s="78"/>
      <c r="F100" s="79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46"/>
      <c r="X100" s="46"/>
      <c r="Y100" s="46"/>
      <c r="Z100" s="59"/>
      <c r="AA100" s="60">
        <f t="shared" si="1"/>
      </c>
    </row>
    <row r="101" spans="1:27" ht="16.5" customHeight="1" hidden="1">
      <c r="A101" s="37">
        <v>95</v>
      </c>
      <c r="B101" s="60"/>
      <c r="C101" s="76"/>
      <c r="D101" s="77"/>
      <c r="E101" s="78"/>
      <c r="F101" s="79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46"/>
      <c r="X101" s="46"/>
      <c r="Y101" s="46"/>
      <c r="Z101" s="59"/>
      <c r="AA101" s="60">
        <f t="shared" si="1"/>
      </c>
    </row>
    <row r="102" spans="1:27" ht="16.5" customHeight="1" hidden="1">
      <c r="A102" s="37">
        <v>96</v>
      </c>
      <c r="B102" s="60"/>
      <c r="C102" s="76"/>
      <c r="D102" s="77"/>
      <c r="E102" s="78"/>
      <c r="F102" s="79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46"/>
      <c r="X102" s="46"/>
      <c r="Y102" s="46"/>
      <c r="Z102" s="59"/>
      <c r="AA102" s="60">
        <f t="shared" si="1"/>
      </c>
    </row>
    <row r="103" spans="1:27" ht="16.5" customHeight="1" hidden="1">
      <c r="A103" s="37">
        <v>97</v>
      </c>
      <c r="B103" s="60"/>
      <c r="C103" s="76"/>
      <c r="D103" s="77"/>
      <c r="E103" s="78"/>
      <c r="F103" s="79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46"/>
      <c r="X103" s="46"/>
      <c r="Y103" s="46"/>
      <c r="Z103" s="59"/>
      <c r="AA103" s="60">
        <f t="shared" si="1"/>
      </c>
    </row>
    <row r="104" spans="1:27" ht="16.5" customHeight="1" hidden="1">
      <c r="A104" s="37">
        <v>98</v>
      </c>
      <c r="B104" s="60"/>
      <c r="C104" s="76"/>
      <c r="D104" s="77"/>
      <c r="E104" s="78"/>
      <c r="F104" s="79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46"/>
      <c r="X104" s="46"/>
      <c r="Y104" s="46"/>
      <c r="Z104" s="59"/>
      <c r="AA104" s="60">
        <f t="shared" si="1"/>
      </c>
    </row>
    <row r="105" spans="1:27" ht="16.5" customHeight="1" hidden="1">
      <c r="A105" s="37">
        <v>99</v>
      </c>
      <c r="B105" s="60"/>
      <c r="C105" s="76"/>
      <c r="D105" s="77"/>
      <c r="E105" s="78"/>
      <c r="F105" s="79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46"/>
      <c r="X105" s="46"/>
      <c r="Y105" s="46"/>
      <c r="Z105" s="59"/>
      <c r="AA105" s="60">
        <f t="shared" si="1"/>
      </c>
    </row>
    <row r="106" spans="1:27" ht="16.5" customHeight="1" hidden="1">
      <c r="A106" s="37">
        <v>100</v>
      </c>
      <c r="B106" s="60"/>
      <c r="C106" s="76"/>
      <c r="D106" s="77"/>
      <c r="E106" s="78"/>
      <c r="F106" s="79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46"/>
      <c r="X106" s="46"/>
      <c r="Y106" s="46"/>
      <c r="Z106" s="59"/>
      <c r="AA106" s="60">
        <f t="shared" si="1"/>
      </c>
    </row>
    <row r="107" spans="1:27" ht="16.5" customHeight="1" hidden="1">
      <c r="A107" s="37">
        <v>101</v>
      </c>
      <c r="B107" s="60"/>
      <c r="C107" s="76"/>
      <c r="D107" s="77"/>
      <c r="E107" s="78"/>
      <c r="F107" s="79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46"/>
      <c r="X107" s="46"/>
      <c r="Y107" s="46"/>
      <c r="Z107" s="59"/>
      <c r="AA107" s="60">
        <f t="shared" si="1"/>
      </c>
    </row>
    <row r="108" spans="1:27" ht="16.5" customHeight="1" hidden="1">
      <c r="A108" s="37">
        <v>102</v>
      </c>
      <c r="B108" s="60"/>
      <c r="C108" s="76"/>
      <c r="D108" s="77"/>
      <c r="E108" s="78"/>
      <c r="F108" s="79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46"/>
      <c r="X108" s="46"/>
      <c r="Y108" s="46"/>
      <c r="Z108" s="59"/>
      <c r="AA108" s="60">
        <f t="shared" si="1"/>
      </c>
    </row>
    <row r="109" spans="1:27" ht="16.5" customHeight="1" hidden="1">
      <c r="A109" s="37">
        <v>103</v>
      </c>
      <c r="B109" s="60"/>
      <c r="C109" s="76"/>
      <c r="D109" s="77"/>
      <c r="E109" s="78"/>
      <c r="F109" s="79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46"/>
      <c r="X109" s="46"/>
      <c r="Y109" s="46"/>
      <c r="Z109" s="59"/>
      <c r="AA109" s="60">
        <f t="shared" si="1"/>
      </c>
    </row>
    <row r="110" spans="1:27" ht="16.5" customHeight="1" hidden="1">
      <c r="A110" s="37">
        <v>104</v>
      </c>
      <c r="B110" s="60"/>
      <c r="C110" s="76"/>
      <c r="D110" s="77"/>
      <c r="E110" s="78"/>
      <c r="F110" s="79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46"/>
      <c r="X110" s="46"/>
      <c r="Y110" s="46"/>
      <c r="Z110" s="59"/>
      <c r="AA110" s="60">
        <f t="shared" si="1"/>
      </c>
    </row>
    <row r="111" spans="1:27" ht="16.5" customHeight="1" hidden="1">
      <c r="A111" s="37">
        <v>105</v>
      </c>
      <c r="B111" s="60"/>
      <c r="C111" s="76"/>
      <c r="D111" s="77"/>
      <c r="E111" s="78"/>
      <c r="F111" s="79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46"/>
      <c r="X111" s="46"/>
      <c r="Y111" s="46"/>
      <c r="Z111" s="59"/>
      <c r="AA111" s="60">
        <f t="shared" si="1"/>
      </c>
    </row>
    <row r="112" spans="1:27" ht="16.5" customHeight="1" hidden="1">
      <c r="A112" s="37">
        <v>106</v>
      </c>
      <c r="B112" s="60"/>
      <c r="C112" s="76"/>
      <c r="D112" s="77"/>
      <c r="E112" s="78"/>
      <c r="F112" s="79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46"/>
      <c r="X112" s="46"/>
      <c r="Y112" s="46"/>
      <c r="Z112" s="59"/>
      <c r="AA112" s="60">
        <f t="shared" si="1"/>
      </c>
    </row>
    <row r="113" spans="1:27" ht="16.5" customHeight="1" hidden="1">
      <c r="A113" s="37">
        <v>107</v>
      </c>
      <c r="B113" s="60"/>
      <c r="C113" s="76"/>
      <c r="D113" s="77"/>
      <c r="E113" s="78"/>
      <c r="F113" s="79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46"/>
      <c r="X113" s="46"/>
      <c r="Y113" s="46"/>
      <c r="Z113" s="59"/>
      <c r="AA113" s="60">
        <f t="shared" si="1"/>
      </c>
    </row>
    <row r="114" spans="1:27" ht="16.5" customHeight="1" hidden="1">
      <c r="A114" s="37">
        <v>108</v>
      </c>
      <c r="B114" s="60"/>
      <c r="C114" s="76"/>
      <c r="D114" s="77"/>
      <c r="E114" s="78"/>
      <c r="F114" s="79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46"/>
      <c r="X114" s="46"/>
      <c r="Y114" s="46"/>
      <c r="Z114" s="59"/>
      <c r="AA114" s="60">
        <f t="shared" si="1"/>
      </c>
    </row>
    <row r="115" spans="1:27" ht="16.5" customHeight="1" hidden="1">
      <c r="A115" s="37">
        <v>109</v>
      </c>
      <c r="B115" s="60"/>
      <c r="C115" s="76"/>
      <c r="D115" s="77"/>
      <c r="E115" s="78"/>
      <c r="F115" s="79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46"/>
      <c r="X115" s="46"/>
      <c r="Y115" s="46"/>
      <c r="Z115" s="59"/>
      <c r="AA115" s="60">
        <f t="shared" si="1"/>
      </c>
    </row>
    <row r="116" spans="1:27" ht="16.5" customHeight="1" hidden="1">
      <c r="A116" s="37">
        <v>110</v>
      </c>
      <c r="B116" s="60"/>
      <c r="C116" s="76"/>
      <c r="D116" s="77"/>
      <c r="E116" s="78"/>
      <c r="F116" s="79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46"/>
      <c r="X116" s="46"/>
      <c r="Y116" s="46"/>
      <c r="Z116" s="59"/>
      <c r="AA116" s="60">
        <f t="shared" si="1"/>
      </c>
    </row>
    <row r="117" spans="1:27" ht="16.5" customHeight="1" hidden="1">
      <c r="A117" s="37">
        <v>111</v>
      </c>
      <c r="B117" s="60"/>
      <c r="C117" s="76"/>
      <c r="D117" s="77"/>
      <c r="E117" s="78"/>
      <c r="F117" s="79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46"/>
      <c r="X117" s="46"/>
      <c r="Y117" s="46"/>
      <c r="Z117" s="59"/>
      <c r="AA117" s="60">
        <f aca="true" t="shared" si="2" ref="AA117:AA147">IF(SUM(J117:Z117)&gt;0,SUM(J117:Z117),"")</f>
      </c>
    </row>
    <row r="118" spans="1:27" ht="16.5" customHeight="1" hidden="1">
      <c r="A118" s="37">
        <v>112</v>
      </c>
      <c r="B118" s="60"/>
      <c r="C118" s="76"/>
      <c r="D118" s="77"/>
      <c r="E118" s="78"/>
      <c r="F118" s="79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46"/>
      <c r="X118" s="46"/>
      <c r="Y118" s="46"/>
      <c r="Z118" s="59"/>
      <c r="AA118" s="60">
        <f t="shared" si="2"/>
      </c>
    </row>
    <row r="119" spans="1:27" ht="16.5" customHeight="1" hidden="1">
      <c r="A119" s="37">
        <v>113</v>
      </c>
      <c r="B119" s="60"/>
      <c r="C119" s="76"/>
      <c r="D119" s="77"/>
      <c r="E119" s="78"/>
      <c r="F119" s="79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46"/>
      <c r="X119" s="46"/>
      <c r="Y119" s="46"/>
      <c r="Z119" s="59"/>
      <c r="AA119" s="60">
        <f t="shared" si="2"/>
      </c>
    </row>
    <row r="120" spans="1:27" ht="16.5" customHeight="1" hidden="1">
      <c r="A120" s="37">
        <v>114</v>
      </c>
      <c r="B120" s="60"/>
      <c r="C120" s="76"/>
      <c r="D120" s="77"/>
      <c r="E120" s="78"/>
      <c r="F120" s="79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46"/>
      <c r="X120" s="46"/>
      <c r="Y120" s="46"/>
      <c r="Z120" s="59"/>
      <c r="AA120" s="60">
        <f t="shared" si="2"/>
      </c>
    </row>
    <row r="121" spans="1:27" ht="16.5" customHeight="1" hidden="1">
      <c r="A121" s="37">
        <v>115</v>
      </c>
      <c r="B121" s="60"/>
      <c r="C121" s="76"/>
      <c r="D121" s="77"/>
      <c r="E121" s="78"/>
      <c r="F121" s="79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46"/>
      <c r="X121" s="46"/>
      <c r="Y121" s="46"/>
      <c r="Z121" s="59"/>
      <c r="AA121" s="60">
        <f t="shared" si="2"/>
      </c>
    </row>
    <row r="122" spans="1:27" ht="16.5" customHeight="1" hidden="1">
      <c r="A122" s="37">
        <v>116</v>
      </c>
      <c r="B122" s="60"/>
      <c r="C122" s="76"/>
      <c r="D122" s="77"/>
      <c r="E122" s="78"/>
      <c r="F122" s="79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46"/>
      <c r="X122" s="46"/>
      <c r="Y122" s="46"/>
      <c r="Z122" s="59"/>
      <c r="AA122" s="60">
        <f t="shared" si="2"/>
      </c>
    </row>
    <row r="123" spans="1:27" ht="16.5" customHeight="1" hidden="1">
      <c r="A123" s="37">
        <v>117</v>
      </c>
      <c r="B123" s="60"/>
      <c r="C123" s="76"/>
      <c r="D123" s="77"/>
      <c r="E123" s="78"/>
      <c r="F123" s="79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46"/>
      <c r="X123" s="46"/>
      <c r="Y123" s="46"/>
      <c r="Z123" s="59"/>
      <c r="AA123" s="60">
        <f t="shared" si="2"/>
      </c>
    </row>
    <row r="124" spans="1:27" ht="16.5" customHeight="1" hidden="1">
      <c r="A124" s="37">
        <v>118</v>
      </c>
      <c r="B124" s="60"/>
      <c r="C124" s="76"/>
      <c r="D124" s="77"/>
      <c r="E124" s="78"/>
      <c r="F124" s="79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46"/>
      <c r="X124" s="46"/>
      <c r="Y124" s="46"/>
      <c r="Z124" s="59"/>
      <c r="AA124" s="60">
        <f t="shared" si="2"/>
      </c>
    </row>
    <row r="125" spans="1:27" ht="16.5" customHeight="1" hidden="1">
      <c r="A125" s="37">
        <v>119</v>
      </c>
      <c r="B125" s="60"/>
      <c r="C125" s="76"/>
      <c r="D125" s="77"/>
      <c r="E125" s="78"/>
      <c r="F125" s="79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46"/>
      <c r="X125" s="46"/>
      <c r="Y125" s="46"/>
      <c r="Z125" s="59"/>
      <c r="AA125" s="60">
        <f t="shared" si="2"/>
      </c>
    </row>
    <row r="126" spans="1:27" ht="16.5" customHeight="1" hidden="1">
      <c r="A126" s="37">
        <v>120</v>
      </c>
      <c r="B126" s="60"/>
      <c r="C126" s="76"/>
      <c r="D126" s="77"/>
      <c r="E126" s="78"/>
      <c r="F126" s="79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46"/>
      <c r="X126" s="46"/>
      <c r="Y126" s="46"/>
      <c r="Z126" s="59"/>
      <c r="AA126" s="60">
        <f t="shared" si="2"/>
      </c>
    </row>
    <row r="127" spans="1:27" ht="16.5" customHeight="1" hidden="1">
      <c r="A127" s="37">
        <v>121</v>
      </c>
      <c r="B127" s="60"/>
      <c r="C127" s="76"/>
      <c r="D127" s="77"/>
      <c r="E127" s="78"/>
      <c r="F127" s="79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46"/>
      <c r="X127" s="46"/>
      <c r="Y127" s="46"/>
      <c r="Z127" s="59"/>
      <c r="AA127" s="60">
        <f t="shared" si="2"/>
      </c>
    </row>
    <row r="128" spans="1:27" ht="16.5" customHeight="1" hidden="1">
      <c r="A128" s="37">
        <v>122</v>
      </c>
      <c r="B128" s="60"/>
      <c r="C128" s="76"/>
      <c r="D128" s="77"/>
      <c r="E128" s="78"/>
      <c r="F128" s="79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46"/>
      <c r="X128" s="46"/>
      <c r="Y128" s="46"/>
      <c r="Z128" s="59"/>
      <c r="AA128" s="60">
        <f t="shared" si="2"/>
      </c>
    </row>
    <row r="129" spans="1:27" ht="16.5" customHeight="1" hidden="1">
      <c r="A129" s="37">
        <v>123</v>
      </c>
      <c r="B129" s="60"/>
      <c r="C129" s="76"/>
      <c r="D129" s="77"/>
      <c r="E129" s="78"/>
      <c r="F129" s="79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46"/>
      <c r="X129" s="46"/>
      <c r="Y129" s="46"/>
      <c r="Z129" s="59"/>
      <c r="AA129" s="60">
        <f t="shared" si="2"/>
      </c>
    </row>
    <row r="130" spans="1:27" ht="16.5" customHeight="1" hidden="1">
      <c r="A130" s="37">
        <v>124</v>
      </c>
      <c r="B130" s="60"/>
      <c r="C130" s="76"/>
      <c r="D130" s="77"/>
      <c r="E130" s="78"/>
      <c r="F130" s="79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46"/>
      <c r="X130" s="46"/>
      <c r="Y130" s="46"/>
      <c r="Z130" s="59"/>
      <c r="AA130" s="60">
        <f t="shared" si="2"/>
      </c>
    </row>
    <row r="131" spans="1:27" ht="16.5" customHeight="1" hidden="1">
      <c r="A131" s="37">
        <v>125</v>
      </c>
      <c r="B131" s="60"/>
      <c r="C131" s="76"/>
      <c r="D131" s="77"/>
      <c r="E131" s="78"/>
      <c r="F131" s="79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46"/>
      <c r="X131" s="46"/>
      <c r="Y131" s="46"/>
      <c r="Z131" s="59"/>
      <c r="AA131" s="60">
        <f t="shared" si="2"/>
      </c>
    </row>
    <row r="132" spans="1:27" ht="16.5" customHeight="1" hidden="1">
      <c r="A132" s="37">
        <v>126</v>
      </c>
      <c r="B132" s="60"/>
      <c r="C132" s="76"/>
      <c r="D132" s="77"/>
      <c r="E132" s="78"/>
      <c r="F132" s="79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46"/>
      <c r="X132" s="46"/>
      <c r="Y132" s="46"/>
      <c r="Z132" s="59"/>
      <c r="AA132" s="60">
        <f t="shared" si="2"/>
      </c>
    </row>
    <row r="133" spans="1:27" ht="16.5" customHeight="1" hidden="1">
      <c r="A133" s="37">
        <v>127</v>
      </c>
      <c r="B133" s="60"/>
      <c r="C133" s="76"/>
      <c r="D133" s="77"/>
      <c r="E133" s="78"/>
      <c r="F133" s="79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46"/>
      <c r="X133" s="46"/>
      <c r="Y133" s="46"/>
      <c r="Z133" s="59"/>
      <c r="AA133" s="60">
        <f t="shared" si="2"/>
      </c>
    </row>
    <row r="134" spans="1:27" ht="16.5" customHeight="1" hidden="1">
      <c r="A134" s="37">
        <v>128</v>
      </c>
      <c r="B134" s="60"/>
      <c r="C134" s="76"/>
      <c r="D134" s="77"/>
      <c r="E134" s="78"/>
      <c r="F134" s="79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46"/>
      <c r="X134" s="46"/>
      <c r="Y134" s="46"/>
      <c r="Z134" s="59"/>
      <c r="AA134" s="60">
        <f t="shared" si="2"/>
      </c>
    </row>
    <row r="135" spans="1:27" ht="16.5" customHeight="1" hidden="1">
      <c r="A135" s="37">
        <v>129</v>
      </c>
      <c r="B135" s="60"/>
      <c r="C135" s="76"/>
      <c r="D135" s="77"/>
      <c r="E135" s="78"/>
      <c r="F135" s="79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46"/>
      <c r="X135" s="46"/>
      <c r="Y135" s="46"/>
      <c r="Z135" s="59"/>
      <c r="AA135" s="60">
        <f t="shared" si="2"/>
      </c>
    </row>
    <row r="136" spans="1:27" ht="16.5" customHeight="1" hidden="1">
      <c r="A136" s="37">
        <v>130</v>
      </c>
      <c r="B136" s="60"/>
      <c r="C136" s="76"/>
      <c r="D136" s="77"/>
      <c r="E136" s="78"/>
      <c r="F136" s="79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46"/>
      <c r="X136" s="46"/>
      <c r="Y136" s="46"/>
      <c r="Z136" s="59"/>
      <c r="AA136" s="60">
        <f t="shared" si="2"/>
      </c>
    </row>
    <row r="137" spans="1:27" ht="16.5" customHeight="1" hidden="1">
      <c r="A137" s="37">
        <v>131</v>
      </c>
      <c r="B137" s="60"/>
      <c r="C137" s="76"/>
      <c r="D137" s="77"/>
      <c r="E137" s="78"/>
      <c r="F137" s="79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46"/>
      <c r="X137" s="46"/>
      <c r="Y137" s="46"/>
      <c r="Z137" s="59"/>
      <c r="AA137" s="60">
        <f t="shared" si="2"/>
      </c>
    </row>
    <row r="138" spans="1:27" ht="16.5" customHeight="1" hidden="1">
      <c r="A138" s="37">
        <v>132</v>
      </c>
      <c r="B138" s="60"/>
      <c r="C138" s="76"/>
      <c r="D138" s="77"/>
      <c r="E138" s="78"/>
      <c r="F138" s="79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46"/>
      <c r="X138" s="46"/>
      <c r="Y138" s="46"/>
      <c r="Z138" s="59"/>
      <c r="AA138" s="60">
        <f t="shared" si="2"/>
      </c>
    </row>
    <row r="139" spans="1:27" ht="16.5" customHeight="1" hidden="1">
      <c r="A139" s="37">
        <v>133</v>
      </c>
      <c r="B139" s="60"/>
      <c r="C139" s="76"/>
      <c r="D139" s="77"/>
      <c r="E139" s="78"/>
      <c r="F139" s="79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46"/>
      <c r="X139" s="46"/>
      <c r="Y139" s="46"/>
      <c r="Z139" s="59"/>
      <c r="AA139" s="60">
        <f t="shared" si="2"/>
      </c>
    </row>
    <row r="140" spans="1:27" ht="16.5" customHeight="1" hidden="1">
      <c r="A140" s="37">
        <v>134</v>
      </c>
      <c r="B140" s="60"/>
      <c r="C140" s="76"/>
      <c r="D140" s="77"/>
      <c r="E140" s="78"/>
      <c r="F140" s="79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46"/>
      <c r="X140" s="46"/>
      <c r="Y140" s="46"/>
      <c r="Z140" s="59"/>
      <c r="AA140" s="60">
        <f t="shared" si="2"/>
      </c>
    </row>
    <row r="141" spans="1:27" ht="16.5" customHeight="1" hidden="1">
      <c r="A141" s="37">
        <v>135</v>
      </c>
      <c r="B141" s="60"/>
      <c r="C141" s="76"/>
      <c r="D141" s="77"/>
      <c r="E141" s="78"/>
      <c r="F141" s="79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46"/>
      <c r="X141" s="46"/>
      <c r="Y141" s="46"/>
      <c r="Z141" s="59"/>
      <c r="AA141" s="60">
        <f t="shared" si="2"/>
      </c>
    </row>
    <row r="142" spans="1:27" ht="16.5" customHeight="1" hidden="1">
      <c r="A142" s="37">
        <v>136</v>
      </c>
      <c r="B142" s="60"/>
      <c r="C142" s="76"/>
      <c r="D142" s="77"/>
      <c r="E142" s="78"/>
      <c r="F142" s="79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46"/>
      <c r="X142" s="46"/>
      <c r="Y142" s="46"/>
      <c r="Z142" s="59"/>
      <c r="AA142" s="60">
        <f t="shared" si="2"/>
      </c>
    </row>
    <row r="143" spans="1:27" ht="16.5" customHeight="1" hidden="1">
      <c r="A143" s="37">
        <v>137</v>
      </c>
      <c r="B143" s="60"/>
      <c r="C143" s="76"/>
      <c r="D143" s="77"/>
      <c r="E143" s="78"/>
      <c r="F143" s="79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46"/>
      <c r="X143" s="46"/>
      <c r="Y143" s="46"/>
      <c r="Z143" s="59"/>
      <c r="AA143" s="60">
        <f t="shared" si="2"/>
      </c>
    </row>
    <row r="144" spans="1:27" ht="16.5" customHeight="1" hidden="1">
      <c r="A144" s="37">
        <v>138</v>
      </c>
      <c r="B144" s="60"/>
      <c r="C144" s="76"/>
      <c r="D144" s="77"/>
      <c r="E144" s="78"/>
      <c r="F144" s="79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46"/>
      <c r="X144" s="46"/>
      <c r="Y144" s="46"/>
      <c r="Z144" s="59"/>
      <c r="AA144" s="60">
        <f t="shared" si="2"/>
      </c>
    </row>
    <row r="145" spans="1:27" ht="16.5" customHeight="1" hidden="1">
      <c r="A145" s="37">
        <v>139</v>
      </c>
      <c r="B145" s="60"/>
      <c r="C145" s="76"/>
      <c r="D145" s="77"/>
      <c r="E145" s="78"/>
      <c r="F145" s="79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46"/>
      <c r="X145" s="46"/>
      <c r="Y145" s="46"/>
      <c r="Z145" s="59"/>
      <c r="AA145" s="60">
        <f t="shared" si="2"/>
      </c>
    </row>
    <row r="146" spans="1:27" ht="16.5" customHeight="1" hidden="1">
      <c r="A146" s="37">
        <v>140</v>
      </c>
      <c r="B146" s="60"/>
      <c r="C146" s="76"/>
      <c r="D146" s="77"/>
      <c r="E146" s="78"/>
      <c r="F146" s="79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46"/>
      <c r="X146" s="46"/>
      <c r="Y146" s="46"/>
      <c r="Z146" s="59"/>
      <c r="AA146" s="60">
        <f t="shared" si="2"/>
      </c>
    </row>
    <row r="147" spans="1:27" ht="16.5" customHeight="1" hidden="1">
      <c r="A147" s="37">
        <v>141</v>
      </c>
      <c r="B147" s="60"/>
      <c r="C147" s="76"/>
      <c r="D147" s="77"/>
      <c r="E147" s="78"/>
      <c r="F147" s="79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46"/>
      <c r="X147" s="46"/>
      <c r="Y147" s="46"/>
      <c r="Z147" s="59"/>
      <c r="AA147" s="60">
        <f t="shared" si="2"/>
      </c>
    </row>
    <row r="148" spans="1:27" ht="16.5" customHeight="1" hidden="1">
      <c r="A148" s="37">
        <v>142</v>
      </c>
      <c r="B148" s="60"/>
      <c r="C148" s="76"/>
      <c r="D148" s="77"/>
      <c r="E148" s="78"/>
      <c r="F148" s="79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46"/>
      <c r="X148" s="46"/>
      <c r="Y148" s="46"/>
      <c r="Z148" s="59"/>
      <c r="AA148" s="60">
        <f aca="true" t="shared" si="3" ref="AA148:AA165">IF(SUM(J148:Z148)&gt;0,SUM(J148:Z148),"")</f>
      </c>
    </row>
    <row r="149" spans="1:27" ht="16.5" customHeight="1" hidden="1">
      <c r="A149" s="37">
        <v>143</v>
      </c>
      <c r="B149" s="60"/>
      <c r="C149" s="76"/>
      <c r="D149" s="77"/>
      <c r="E149" s="78"/>
      <c r="F149" s="79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46"/>
      <c r="X149" s="46"/>
      <c r="Y149" s="46"/>
      <c r="Z149" s="59"/>
      <c r="AA149" s="60">
        <f t="shared" si="3"/>
      </c>
    </row>
    <row r="150" spans="1:27" ht="16.5" customHeight="1" hidden="1">
      <c r="A150" s="37">
        <v>144</v>
      </c>
      <c r="B150" s="60"/>
      <c r="C150" s="76"/>
      <c r="D150" s="77"/>
      <c r="E150" s="78"/>
      <c r="F150" s="79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46"/>
      <c r="X150" s="46"/>
      <c r="Y150" s="46"/>
      <c r="Z150" s="59"/>
      <c r="AA150" s="60">
        <f t="shared" si="3"/>
      </c>
    </row>
    <row r="151" spans="1:27" ht="16.5" customHeight="1" hidden="1">
      <c r="A151" s="37">
        <v>145</v>
      </c>
      <c r="B151" s="80"/>
      <c r="C151" s="76"/>
      <c r="D151" s="77"/>
      <c r="E151" s="78"/>
      <c r="F151" s="79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46"/>
      <c r="X151" s="46"/>
      <c r="Y151" s="46"/>
      <c r="Z151" s="59"/>
      <c r="AA151" s="60">
        <f t="shared" si="3"/>
      </c>
    </row>
    <row r="152" spans="1:27" ht="16.5" customHeight="1" hidden="1">
      <c r="A152" s="37">
        <v>146</v>
      </c>
      <c r="B152" s="80"/>
      <c r="C152" s="76"/>
      <c r="D152" s="77"/>
      <c r="E152" s="78"/>
      <c r="F152" s="79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46"/>
      <c r="X152" s="46"/>
      <c r="Y152" s="46"/>
      <c r="Z152" s="59"/>
      <c r="AA152" s="60">
        <f t="shared" si="3"/>
      </c>
    </row>
    <row r="153" spans="1:27" ht="16.5" customHeight="1" hidden="1">
      <c r="A153" s="37">
        <v>147</v>
      </c>
      <c r="B153" s="60"/>
      <c r="C153" s="76"/>
      <c r="D153" s="77"/>
      <c r="E153" s="78"/>
      <c r="F153" s="79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46"/>
      <c r="X153" s="46"/>
      <c r="Y153" s="46"/>
      <c r="Z153" s="59"/>
      <c r="AA153" s="60">
        <f t="shared" si="3"/>
      </c>
    </row>
    <row r="154" spans="1:27" ht="16.5" customHeight="1" hidden="1">
      <c r="A154" s="37">
        <v>148</v>
      </c>
      <c r="B154" s="60"/>
      <c r="C154" s="76"/>
      <c r="D154" s="77"/>
      <c r="E154" s="78"/>
      <c r="F154" s="79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46"/>
      <c r="X154" s="46"/>
      <c r="Y154" s="46"/>
      <c r="Z154" s="59"/>
      <c r="AA154" s="60">
        <f t="shared" si="3"/>
      </c>
    </row>
    <row r="155" spans="1:27" ht="16.5" customHeight="1" hidden="1">
      <c r="A155" s="37">
        <v>149</v>
      </c>
      <c r="B155" s="60"/>
      <c r="C155" s="76"/>
      <c r="D155" s="77"/>
      <c r="E155" s="78"/>
      <c r="F155" s="79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46"/>
      <c r="X155" s="46"/>
      <c r="Y155" s="46"/>
      <c r="Z155" s="59"/>
      <c r="AA155" s="60">
        <f t="shared" si="3"/>
      </c>
    </row>
    <row r="156" spans="1:27" ht="16.5" customHeight="1" hidden="1">
      <c r="A156" s="37">
        <v>150</v>
      </c>
      <c r="B156" s="60"/>
      <c r="C156" s="76"/>
      <c r="D156" s="77"/>
      <c r="E156" s="78"/>
      <c r="F156" s="79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46"/>
      <c r="X156" s="46"/>
      <c r="Y156" s="46"/>
      <c r="Z156" s="59"/>
      <c r="AA156" s="60">
        <f t="shared" si="3"/>
      </c>
    </row>
    <row r="157" spans="1:27" ht="16.5" customHeight="1" hidden="1">
      <c r="A157" s="37">
        <v>151</v>
      </c>
      <c r="B157" s="60"/>
      <c r="C157" s="76"/>
      <c r="D157" s="77"/>
      <c r="E157" s="78"/>
      <c r="F157" s="79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46"/>
      <c r="X157" s="46"/>
      <c r="Y157" s="46"/>
      <c r="Z157" s="59"/>
      <c r="AA157" s="60">
        <f t="shared" si="3"/>
      </c>
    </row>
    <row r="158" spans="1:27" ht="16.5" customHeight="1" hidden="1">
      <c r="A158" s="37">
        <v>152</v>
      </c>
      <c r="B158" s="60"/>
      <c r="C158" s="76"/>
      <c r="D158" s="77"/>
      <c r="E158" s="78"/>
      <c r="F158" s="79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46"/>
      <c r="X158" s="46"/>
      <c r="Y158" s="46"/>
      <c r="Z158" s="59"/>
      <c r="AA158" s="60">
        <f t="shared" si="3"/>
      </c>
    </row>
    <row r="159" spans="1:27" ht="16.5" customHeight="1" hidden="1">
      <c r="A159" s="37">
        <v>153</v>
      </c>
      <c r="B159" s="60"/>
      <c r="C159" s="76"/>
      <c r="D159" s="77"/>
      <c r="E159" s="78"/>
      <c r="F159" s="79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46"/>
      <c r="X159" s="46"/>
      <c r="Y159" s="46"/>
      <c r="Z159" s="59"/>
      <c r="AA159" s="60">
        <f t="shared" si="3"/>
      </c>
    </row>
    <row r="160" spans="1:27" ht="16.5" customHeight="1" hidden="1">
      <c r="A160" s="37">
        <v>154</v>
      </c>
      <c r="B160" s="60"/>
      <c r="C160" s="76"/>
      <c r="D160" s="77"/>
      <c r="E160" s="78"/>
      <c r="F160" s="79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46"/>
      <c r="X160" s="46"/>
      <c r="Y160" s="46"/>
      <c r="Z160" s="59"/>
      <c r="AA160" s="60">
        <f t="shared" si="3"/>
      </c>
    </row>
    <row r="161" spans="1:27" ht="16.5" customHeight="1" hidden="1">
      <c r="A161" s="37">
        <v>155</v>
      </c>
      <c r="B161" s="60"/>
      <c r="C161" s="76"/>
      <c r="D161" s="77"/>
      <c r="E161" s="78"/>
      <c r="F161" s="79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46"/>
      <c r="X161" s="46"/>
      <c r="Y161" s="46"/>
      <c r="Z161" s="59"/>
      <c r="AA161" s="60">
        <f t="shared" si="3"/>
      </c>
    </row>
    <row r="162" spans="1:27" ht="16.5" customHeight="1" hidden="1">
      <c r="A162" s="37">
        <v>156</v>
      </c>
      <c r="B162" s="60"/>
      <c r="C162" s="76"/>
      <c r="D162" s="77"/>
      <c r="E162" s="78"/>
      <c r="F162" s="79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46"/>
      <c r="X162" s="46"/>
      <c r="Y162" s="46"/>
      <c r="Z162" s="59"/>
      <c r="AA162" s="60">
        <f t="shared" si="3"/>
      </c>
    </row>
    <row r="163" spans="1:27" ht="16.5" customHeight="1" hidden="1">
      <c r="A163" s="37">
        <v>157</v>
      </c>
      <c r="B163" s="60"/>
      <c r="C163" s="76"/>
      <c r="D163" s="77"/>
      <c r="E163" s="78"/>
      <c r="F163" s="79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46"/>
      <c r="X163" s="46"/>
      <c r="Y163" s="46"/>
      <c r="Z163" s="59"/>
      <c r="AA163" s="60">
        <f t="shared" si="3"/>
      </c>
    </row>
    <row r="164" spans="1:27" ht="16.5" customHeight="1" hidden="1">
      <c r="A164" s="37">
        <v>158</v>
      </c>
      <c r="B164" s="60"/>
      <c r="C164" s="76"/>
      <c r="D164" s="77"/>
      <c r="E164" s="78"/>
      <c r="F164" s="79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46"/>
      <c r="X164" s="46"/>
      <c r="Y164" s="46"/>
      <c r="Z164" s="59"/>
      <c r="AA164" s="60">
        <f t="shared" si="3"/>
      </c>
    </row>
    <row r="165" spans="1:27" ht="16.5" customHeight="1" hidden="1">
      <c r="A165" s="37">
        <v>159</v>
      </c>
      <c r="B165" s="60"/>
      <c r="C165" s="76"/>
      <c r="D165" s="81"/>
      <c r="E165" s="78"/>
      <c r="F165" s="79"/>
      <c r="G165" s="82"/>
      <c r="H165" s="82"/>
      <c r="I165" s="82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46"/>
      <c r="X165" s="46"/>
      <c r="Y165" s="46"/>
      <c r="Z165" s="59"/>
      <c r="AA165" s="60">
        <f t="shared" si="3"/>
      </c>
    </row>
    <row r="166" spans="1:27" ht="16.5" customHeight="1">
      <c r="A166" s="83"/>
      <c r="B166" s="84" t="s">
        <v>20</v>
      </c>
      <c r="C166" s="85"/>
      <c r="D166" s="84"/>
      <c r="E166" s="86"/>
      <c r="F166" s="87"/>
      <c r="G166" s="88">
        <f>SUM(G7:G165)</f>
        <v>0</v>
      </c>
      <c r="H166" s="89"/>
      <c r="I166" s="89"/>
      <c r="J166" s="88">
        <f>SUM(J7:J165)</f>
        <v>0</v>
      </c>
      <c r="K166" s="88">
        <f aca="true" t="shared" si="4" ref="K166:Z166">SUM(K7:K165)</f>
        <v>0</v>
      </c>
      <c r="L166" s="88">
        <f t="shared" si="4"/>
        <v>0</v>
      </c>
      <c r="M166" s="88">
        <f t="shared" si="4"/>
        <v>0</v>
      </c>
      <c r="N166" s="88">
        <f t="shared" si="4"/>
        <v>0</v>
      </c>
      <c r="O166" s="88">
        <f t="shared" si="4"/>
        <v>0</v>
      </c>
      <c r="P166" s="88">
        <f t="shared" si="4"/>
        <v>0</v>
      </c>
      <c r="Q166" s="88">
        <f t="shared" si="4"/>
        <v>0</v>
      </c>
      <c r="R166" s="88">
        <f t="shared" si="4"/>
        <v>0</v>
      </c>
      <c r="S166" s="88">
        <f t="shared" si="4"/>
        <v>0</v>
      </c>
      <c r="T166" s="88">
        <f t="shared" si="4"/>
        <v>0</v>
      </c>
      <c r="U166" s="88">
        <f t="shared" si="4"/>
        <v>0</v>
      </c>
      <c r="V166" s="88">
        <f t="shared" si="4"/>
        <v>0</v>
      </c>
      <c r="W166" s="88">
        <f t="shared" si="4"/>
        <v>0</v>
      </c>
      <c r="X166" s="88">
        <f t="shared" si="4"/>
        <v>0</v>
      </c>
      <c r="Y166" s="88">
        <f t="shared" si="4"/>
        <v>0</v>
      </c>
      <c r="Z166" s="90">
        <f t="shared" si="4"/>
        <v>0</v>
      </c>
      <c r="AA166" s="91">
        <f>SUM(J166:Z166)</f>
        <v>0</v>
      </c>
    </row>
    <row r="167" spans="1:27" ht="15.75" customHeight="1" thickBot="1">
      <c r="A167" s="92" t="s">
        <v>178</v>
      </c>
      <c r="B167" s="22"/>
      <c r="C167" s="93"/>
      <c r="D167" s="22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</row>
    <row r="168" spans="1:27" ht="24.75" thickBot="1">
      <c r="A168" s="15"/>
      <c r="D168" s="15"/>
      <c r="E168" s="15"/>
      <c r="F168" s="15"/>
      <c r="G168" s="15"/>
      <c r="H168" s="15"/>
      <c r="I168" s="15"/>
      <c r="J168" s="95" t="s">
        <v>7</v>
      </c>
      <c r="K168" s="96" t="s">
        <v>8</v>
      </c>
      <c r="L168" s="96" t="s">
        <v>9</v>
      </c>
      <c r="M168" s="96" t="s">
        <v>10</v>
      </c>
      <c r="N168" s="97" t="s">
        <v>36</v>
      </c>
      <c r="O168" s="96" t="s">
        <v>11</v>
      </c>
      <c r="P168" s="96" t="s">
        <v>22</v>
      </c>
      <c r="Q168" s="97" t="s">
        <v>37</v>
      </c>
      <c r="R168" s="98" t="s">
        <v>12</v>
      </c>
      <c r="S168" s="99"/>
      <c r="U168" s="15"/>
      <c r="V168" s="15"/>
      <c r="W168" s="15"/>
      <c r="X168" s="94"/>
      <c r="Y168" s="15"/>
      <c r="Z168" s="15"/>
      <c r="AA168" s="100" t="s">
        <v>16</v>
      </c>
    </row>
    <row r="169" spans="1:28" ht="15.75" customHeight="1">
      <c r="A169" s="15"/>
      <c r="B169" s="15"/>
      <c r="C169" s="15"/>
      <c r="D169" s="15"/>
      <c r="E169" s="15"/>
      <c r="F169" s="15"/>
      <c r="G169" s="175" t="s">
        <v>32</v>
      </c>
      <c r="H169" s="176"/>
      <c r="I169" s="176"/>
      <c r="J169" s="101">
        <f>IF(DCOUNT(D6:Z165,7,'作業用'!A24:A25)&gt;0,(DSUM(D6:Z165,7,'作業用'!A24:A25)/DCOUNT(D6:Z165,7,'作業用'!A24:A25)),0)</f>
        <v>0</v>
      </c>
      <c r="K169" s="102">
        <f>IF(DCOUNT(D6:Z165,8,'作業用'!A24:A25)&gt;0,(DSUM(D6:Z165,8,'作業用'!A24:A25)/DCOUNT(D6:Z165,8,'作業用'!A24:A25)),0)</f>
        <v>0</v>
      </c>
      <c r="L169" s="102">
        <f>IF(DCOUNT(D6:Z165,9,'作業用'!A24:A25)&gt;0,(DSUM(D6:Z165,9,'作業用'!A24:A25)/DCOUNT(D6:Z165,9,'作業用'!A24:A25)),0)</f>
        <v>0</v>
      </c>
      <c r="M169" s="102">
        <f>IF(DCOUNT(D6:Z165,10,'作業用'!A24:A25)&gt;0,(DSUM(D6:Z165,10,'作業用'!A24:A25)/DCOUNT(D6:Z165,10,'作業用'!A24:A25)),0)</f>
        <v>0</v>
      </c>
      <c r="N169" s="102">
        <f>IF(DCOUNT(D6:Z165,11,'作業用'!A24:A25)&gt;0,(DSUM(D6:Z165,11,'作業用'!A24:A25)/DCOUNT(D6:Z165,11,'作業用'!A24:A25)),0)</f>
        <v>0</v>
      </c>
      <c r="O169" s="102">
        <f>IF(DCOUNT(D6:Z165,12,'作業用'!A24:A25)&gt;0,(DSUM(D6:Z165,12,'作業用'!A24:B25)/DCOUNT(D6:Z165,12,'作業用'!A24:A25)),0)</f>
        <v>0</v>
      </c>
      <c r="P169" s="102">
        <f>IF(DCOUNT(D6:Z165,13,'作業用'!A24:A25)&gt;0,(DSUM(D6:Z165,13,'作業用'!A24:A25)/DCOUNT(D6:Z165,13,'作業用'!A24:A25)),0)</f>
        <v>0</v>
      </c>
      <c r="Q169" s="102">
        <f>IF(DCOUNT(D6:Z165,14,'作業用'!A24:A25)&gt;0,(DSUM(D6:Z165,14,'作業用'!A24:A25)/DCOUNT(D6:Z165,14,'作業用'!A24:A25)),0)</f>
        <v>0</v>
      </c>
      <c r="R169" s="103">
        <f>IF(DCOUNT(D6:Z165,15,'作業用'!A24:A25)&gt;0,(DSUM(D6:Z165,15,'作業用'!A24:A25)/DCOUNT(D6:Z165,15,'作業用'!A24:A25)),0)</f>
        <v>0</v>
      </c>
      <c r="S169" s="104"/>
      <c r="T169" s="105"/>
      <c r="U169" s="105"/>
      <c r="V169" s="105"/>
      <c r="W169" s="105"/>
      <c r="X169" s="177" t="s">
        <v>33</v>
      </c>
      <c r="Y169" s="178"/>
      <c r="Z169" s="179"/>
      <c r="AA169" s="154">
        <f>IF(AA166&gt;0,DAVERAGE(D6:AA165,24,'作業用'!A24:A25),"")</f>
      </c>
      <c r="AB169" s="106"/>
    </row>
    <row r="170" spans="1:28" ht="15.75" customHeight="1" thickBot="1">
      <c r="A170" s="15"/>
      <c r="B170" s="15"/>
      <c r="C170" s="15"/>
      <c r="D170" s="15"/>
      <c r="E170" s="15"/>
      <c r="F170" s="15"/>
      <c r="G170" s="180" t="s">
        <v>179</v>
      </c>
      <c r="H170" s="181"/>
      <c r="I170" s="181"/>
      <c r="J170" s="151">
        <f>IF(DSUM(D6:Z165,7,'作業用'!A4:A5)&gt;0,(DSUM(D6:Z165,7,'作業用'!A4:B5)/DSUM(D6:Z165,7,'作業用'!A4:A5)),0)</f>
        <v>0</v>
      </c>
      <c r="K170" s="152">
        <f>IF(DSUM(D6:Z165,8,'作業用'!A6:A7)&gt;0,(DSUM(D6:Z165,8,'作業用'!A6:B7)/DSUM(D6:Z165,8,'作業用'!A6:A7)),0)</f>
        <v>0</v>
      </c>
      <c r="L170" s="152">
        <f>IF(DSUM(D6:Z165,9,'作業用'!A8:A9)&gt;0,(DSUM(D6:Z165,9,'作業用'!A8:B9)/DSUM(D6:Z165,9,'作業用'!A8:A9)),0)</f>
        <v>0</v>
      </c>
      <c r="M170" s="152">
        <f>IF(DSUM(D6:Z165,10,'作業用'!A10:A11)&gt;0,(DSUM(D6:Z165,10,'作業用'!A10:B11)/DSUM(D6:Z165,10,'作業用'!A10:A11)),0)</f>
        <v>0</v>
      </c>
      <c r="N170" s="152">
        <f>IF(DSUM(D6:Z165,11,'作業用'!A12:A13)&gt;0,(DSUM(D6:Z165,11,'作業用'!A12:B13)/DSUM(D6:Z165,11,'作業用'!A12:A13)),0)</f>
        <v>0</v>
      </c>
      <c r="O170" s="152">
        <f>IF(DSUM(D6:Z165,12,'作業用'!A14:A15)&gt;0,(DSUM(D6:Z165,12,'作業用'!A14:B15)/DSUM(D6:Z165,12,'作業用'!A14:A15)),0)</f>
        <v>0</v>
      </c>
      <c r="P170" s="152">
        <f>IF(DSUM(D6:Z165,13,'作業用'!A16:A17)&gt;0,(DSUM(D6:Z165,13,'作業用'!A16:B17)/DSUM(D6:Z165,13,'作業用'!A16:A17)),0)</f>
        <v>0</v>
      </c>
      <c r="Q170" s="152">
        <f>IF(DSUM(D6:Z165,14,'作業用'!A18:A19)&gt;0,(DSUM(D6:Z165,14,'作業用'!A18:B19)/DSUM(D6:Z165,14,'作業用'!A18:A19)),0)</f>
        <v>0</v>
      </c>
      <c r="R170" s="153">
        <f>IF(DSUM(D6:Z165,15,'作業用'!A22:A23)&gt;0,(DSUM(D6:Z165,15,'作業用'!A22:B23)/DSUM(D6:Z165,15,'作業用'!A22:A23)),0)</f>
        <v>0</v>
      </c>
      <c r="S170" s="107"/>
      <c r="V170" s="108"/>
      <c r="W170" s="108"/>
      <c r="X170" s="180" t="s">
        <v>34</v>
      </c>
      <c r="Y170" s="181"/>
      <c r="Z170" s="182"/>
      <c r="AA170" s="155">
        <f>IF(AA166&gt;0,(DSUM(D6:AA165,24,'作業用'!A24:A25))/SUM(AA6:AA165),"")</f>
      </c>
      <c r="AB170" s="106"/>
    </row>
    <row r="171" spans="1:28" ht="15.75" customHeight="1" thickBot="1">
      <c r="A171" s="15"/>
      <c r="B171" s="15"/>
      <c r="C171" s="15"/>
      <c r="D171" s="15"/>
      <c r="E171" s="15"/>
      <c r="F171" s="15"/>
      <c r="G171" s="15"/>
      <c r="H171" s="15"/>
      <c r="I171" s="15"/>
      <c r="J171" s="15" t="s">
        <v>102</v>
      </c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5"/>
      <c r="AA171" s="109"/>
      <c r="AB171" s="106"/>
    </row>
    <row r="172" spans="1:28" ht="15.75" customHeight="1" thickBot="1">
      <c r="A172" s="15"/>
      <c r="B172" s="15" t="s">
        <v>46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O172" s="15"/>
      <c r="P172" s="15"/>
      <c r="Q172" s="15"/>
      <c r="R172" s="15"/>
      <c r="S172" s="15"/>
      <c r="T172" s="15"/>
      <c r="U172" s="15"/>
      <c r="V172" s="15"/>
      <c r="W172" s="15"/>
      <c r="X172" s="183" t="s">
        <v>115</v>
      </c>
      <c r="Y172" s="184"/>
      <c r="Z172" s="185"/>
      <c r="AA172" s="156">
        <f>IF(AA166&gt;0,DSUM(D6:AA165,24,'作業用'!A24:A25),"")</f>
      </c>
      <c r="AB172" s="106"/>
    </row>
    <row r="173" spans="1:28" ht="15.75" customHeight="1" thickBot="1">
      <c r="A173" s="15"/>
      <c r="B173" s="15" t="s">
        <v>48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09"/>
      <c r="AB173" s="106"/>
    </row>
    <row r="174" spans="1:28" ht="15.75" customHeight="1" thickBot="1">
      <c r="A174" s="15"/>
      <c r="B174" s="15" t="s">
        <v>39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83" t="s">
        <v>116</v>
      </c>
      <c r="Z174" s="185"/>
      <c r="AA174" s="157">
        <f>COUNTIF($H$7:$H$118,"1")</f>
        <v>0</v>
      </c>
      <c r="AB174" s="158"/>
    </row>
    <row r="175" spans="1:28" ht="15.75" customHeight="1" thickBot="1">
      <c r="A175" s="15"/>
      <c r="B175" s="15" t="s">
        <v>40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204" t="s">
        <v>55</v>
      </c>
      <c r="Z175" s="204"/>
      <c r="AA175" s="157">
        <f>DCOUNT($D$6:$Z$165,7,'作業用'!A4:B5)</f>
        <v>0</v>
      </c>
      <c r="AB175" s="157">
        <f>DSUM($D$6:$Z$165,7,'作業用'!$A$4:$B$5)</f>
        <v>0</v>
      </c>
    </row>
    <row r="176" spans="1:28" ht="15.75" customHeight="1" thickBot="1">
      <c r="A176" s="15"/>
      <c r="B176" s="110" t="s">
        <v>177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204" t="s">
        <v>56</v>
      </c>
      <c r="Z176" s="204"/>
      <c r="AA176" s="157">
        <f>DCOUNT($D$6:$Z$165,8,'作業用'!A6:B7)</f>
        <v>0</v>
      </c>
      <c r="AB176" s="157">
        <f>DSUM($D$6:$Z$165,8,'作業用'!$A$6:$B$7)</f>
        <v>0</v>
      </c>
    </row>
    <row r="177" spans="1:28" ht="15.75" customHeight="1" thickBot="1">
      <c r="A177" s="15"/>
      <c r="B177" s="15" t="s">
        <v>70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204" t="s">
        <v>57</v>
      </c>
      <c r="Z177" s="204"/>
      <c r="AA177" s="157">
        <f>DCOUNT($D$6:$Z$165,9,'作業用'!A8:B9)</f>
        <v>0</v>
      </c>
      <c r="AB177" s="157">
        <f>DSUM($D$6:$Z$165,9,'作業用'!$A$8:$B$9)</f>
        <v>0</v>
      </c>
    </row>
    <row r="178" spans="1:28" ht="15.75" customHeight="1" thickBot="1">
      <c r="A178" s="15"/>
      <c r="B178" s="19" t="s">
        <v>183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204" t="s">
        <v>58</v>
      </c>
      <c r="Z178" s="204"/>
      <c r="AA178" s="157">
        <f>DCOUNT($D$6:$Z$165,10,'作業用'!A10:B11)</f>
        <v>0</v>
      </c>
      <c r="AB178" s="157">
        <f>DSUM($D$6:$Z$165,10,'作業用'!$A$10:$B$11)</f>
        <v>0</v>
      </c>
    </row>
    <row r="179" spans="1:28" ht="15.75" customHeight="1" thickBot="1">
      <c r="A179" s="15"/>
      <c r="B179" s="19" t="s">
        <v>180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89" t="s">
        <v>110</v>
      </c>
      <c r="Z179" s="191"/>
      <c r="AA179" s="157">
        <f>DCOUNT($D$6:$Z$165,11,'作業用'!A12:B13)</f>
        <v>0</v>
      </c>
      <c r="AB179" s="157">
        <f>DSUM($D$6:$Z$165,11,'作業用'!$A$12:$B$13)</f>
        <v>0</v>
      </c>
    </row>
    <row r="180" spans="1:28" ht="15.75" customHeight="1" thickBot="1">
      <c r="A180" s="15"/>
      <c r="C180" s="111" t="s">
        <v>47</v>
      </c>
      <c r="D180" s="19"/>
      <c r="E180" s="19"/>
      <c r="F180" s="19"/>
      <c r="G180" s="19"/>
      <c r="H180" s="19"/>
      <c r="I180" s="19"/>
      <c r="J180" s="112"/>
      <c r="K180" s="19"/>
      <c r="L180" s="19"/>
      <c r="O180" s="111"/>
      <c r="P180" s="111"/>
      <c r="Q180" s="112"/>
      <c r="R180" s="19"/>
      <c r="S180" s="15"/>
      <c r="T180" s="15"/>
      <c r="U180" s="15"/>
      <c r="V180" s="15"/>
      <c r="W180" s="15"/>
      <c r="X180" s="15"/>
      <c r="Y180" s="204" t="s">
        <v>60</v>
      </c>
      <c r="Z180" s="204"/>
      <c r="AA180" s="157">
        <f>DCOUNT($D$6:$Z$165,12,'作業用'!A14:B15)</f>
        <v>0</v>
      </c>
      <c r="AB180" s="157">
        <f>DSUM($D$6:$Z$165,12,'作業用'!$A$14:$B$15)</f>
        <v>0</v>
      </c>
    </row>
    <row r="181" spans="1:28" ht="15.75" customHeight="1" thickBot="1">
      <c r="A181" s="19"/>
      <c r="C181" s="112" t="s">
        <v>44</v>
      </c>
      <c r="D181" s="19"/>
      <c r="E181" s="19"/>
      <c r="F181" s="19"/>
      <c r="G181" s="112" t="s">
        <v>43</v>
      </c>
      <c r="H181" s="112"/>
      <c r="J181" s="112"/>
      <c r="K181" s="19"/>
      <c r="L181" s="19"/>
      <c r="N181" s="112" t="s">
        <v>45</v>
      </c>
      <c r="O181" s="111"/>
      <c r="P181" s="111"/>
      <c r="Q181" s="112"/>
      <c r="S181" s="15"/>
      <c r="T181" s="15"/>
      <c r="U181" s="15"/>
      <c r="V181" s="15"/>
      <c r="W181" s="15"/>
      <c r="X181" s="15"/>
      <c r="Y181" s="204" t="s">
        <v>59</v>
      </c>
      <c r="Z181" s="204"/>
      <c r="AA181" s="157">
        <f>DCOUNT($D$6:$Z$165,13,'作業用'!A16:B17)</f>
        <v>0</v>
      </c>
      <c r="AB181" s="157">
        <f>DSUM($D$6:$Z$165,13,'作業用'!$A$16:$B$17)</f>
        <v>0</v>
      </c>
    </row>
    <row r="182" spans="1:28" ht="15.75" customHeight="1" thickBot="1">
      <c r="A182" s="19"/>
      <c r="B182" s="15"/>
      <c r="C182" s="112" t="s">
        <v>41</v>
      </c>
      <c r="D182" s="19"/>
      <c r="E182" s="19"/>
      <c r="F182" s="19"/>
      <c r="G182" s="112" t="s">
        <v>72</v>
      </c>
      <c r="H182" s="19"/>
      <c r="J182" s="112"/>
      <c r="K182" s="19"/>
      <c r="L182" s="19"/>
      <c r="N182" s="112" t="s">
        <v>112</v>
      </c>
      <c r="O182" s="111"/>
      <c r="P182" s="111"/>
      <c r="Q182" s="112"/>
      <c r="S182" s="15"/>
      <c r="T182" s="15"/>
      <c r="U182" s="112" t="s">
        <v>174</v>
      </c>
      <c r="V182" s="15"/>
      <c r="W182" s="15"/>
      <c r="X182" s="15"/>
      <c r="Y182" s="204" t="s">
        <v>113</v>
      </c>
      <c r="Z182" s="204"/>
      <c r="AA182" s="157">
        <f>DCOUNT($D$6:$Z$165,14,'作業用'!A18:B19)</f>
        <v>0</v>
      </c>
      <c r="AB182" s="157">
        <f>DSUM($D$6:$Z$165,14,'作業用'!$A$18:$B$19)</f>
        <v>0</v>
      </c>
    </row>
    <row r="183" spans="1:28" ht="15.75" customHeight="1" thickBot="1">
      <c r="A183" s="19"/>
      <c r="C183" s="111" t="s">
        <v>71</v>
      </c>
      <c r="S183" s="15"/>
      <c r="T183" s="15"/>
      <c r="U183" s="15"/>
      <c r="V183" s="15"/>
      <c r="W183" s="15"/>
      <c r="X183" s="15"/>
      <c r="Y183" s="204" t="s">
        <v>62</v>
      </c>
      <c r="Z183" s="204"/>
      <c r="AA183" s="157">
        <f>DCOUNT($D$6:$Z$165,15,'作業用'!A22:B23)</f>
        <v>0</v>
      </c>
      <c r="AB183" s="157">
        <f>DSUM($D$6:$Z$165,15,'作業用'!$A$22:$B$23)</f>
        <v>0</v>
      </c>
    </row>
    <row r="184" spans="1:28" ht="15.75" customHeight="1">
      <c r="A184" s="19"/>
      <c r="C184" s="111" t="s">
        <v>73</v>
      </c>
      <c r="S184" s="15"/>
      <c r="T184" s="15"/>
      <c r="U184" s="15"/>
      <c r="V184" s="15"/>
      <c r="W184" s="15"/>
      <c r="X184" s="15"/>
      <c r="Y184" s="15"/>
      <c r="Z184" s="15"/>
      <c r="AA184" s="19"/>
      <c r="AB184" s="94"/>
    </row>
    <row r="185" spans="1:28" ht="15.75" customHeight="1">
      <c r="A185" s="19"/>
      <c r="B185" s="15" t="s">
        <v>42</v>
      </c>
      <c r="S185" s="15"/>
      <c r="T185" s="15"/>
      <c r="U185" s="15"/>
      <c r="V185" s="15"/>
      <c r="W185" s="15"/>
      <c r="X185" s="15"/>
      <c r="Y185" s="15"/>
      <c r="Z185" s="15"/>
      <c r="AA185" s="19"/>
      <c r="AB185" s="19"/>
    </row>
    <row r="186" spans="1:28" ht="15.75" customHeight="1">
      <c r="A186" s="19"/>
      <c r="C186" s="111" t="s">
        <v>74</v>
      </c>
      <c r="D186" s="15"/>
      <c r="E186" s="15"/>
      <c r="F186" s="15"/>
      <c r="G186" s="15"/>
      <c r="H186" s="15"/>
      <c r="I186" s="15"/>
      <c r="J186" s="15"/>
      <c r="K186" s="15"/>
      <c r="L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9"/>
      <c r="AB186" s="19"/>
    </row>
    <row r="187" spans="4:28" ht="15.75" customHeight="1">
      <c r="D187" s="15"/>
      <c r="E187" s="15"/>
      <c r="F187" s="15"/>
      <c r="G187" s="15"/>
      <c r="H187" s="15"/>
      <c r="I187" s="15"/>
      <c r="J187" s="15"/>
      <c r="K187" s="15"/>
      <c r="L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13"/>
      <c r="Z187" s="113"/>
      <c r="AA187" s="113"/>
      <c r="AB187" s="19"/>
    </row>
    <row r="188" spans="2:28" ht="15.75" customHeight="1">
      <c r="B188" s="114" t="s">
        <v>75</v>
      </c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6"/>
      <c r="AB188" s="19"/>
    </row>
    <row r="189" spans="2:28" ht="15.75" customHeight="1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9"/>
      <c r="AB189" s="19"/>
    </row>
    <row r="190" spans="2:32" ht="15.75" customHeight="1">
      <c r="B190" s="120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21"/>
      <c r="Z190" s="121"/>
      <c r="AA190" s="122"/>
      <c r="AE190" s="123"/>
      <c r="AF190" s="123"/>
    </row>
    <row r="191" ht="15">
      <c r="B191" s="16" t="s">
        <v>117</v>
      </c>
    </row>
  </sheetData>
  <sheetProtection/>
  <mergeCells count="23">
    <mergeCell ref="Y179:Z179"/>
    <mergeCell ref="Y180:Z180"/>
    <mergeCell ref="X172:Z172"/>
    <mergeCell ref="D2:F2"/>
    <mergeCell ref="N2:O2"/>
    <mergeCell ref="Y178:Z178"/>
    <mergeCell ref="Y183:Z183"/>
    <mergeCell ref="AC38:AD41"/>
    <mergeCell ref="P2:S2"/>
    <mergeCell ref="T2:U2"/>
    <mergeCell ref="V2:Z2"/>
    <mergeCell ref="Y181:Z181"/>
    <mergeCell ref="Y175:Z175"/>
    <mergeCell ref="Y182:Z182"/>
    <mergeCell ref="Y176:Z176"/>
    <mergeCell ref="Y177:Z177"/>
    <mergeCell ref="A1:B2"/>
    <mergeCell ref="G2:K2"/>
    <mergeCell ref="G169:I169"/>
    <mergeCell ref="X169:Z169"/>
    <mergeCell ref="G170:I170"/>
    <mergeCell ref="Y174:Z174"/>
    <mergeCell ref="X170:Z170"/>
  </mergeCells>
  <printOptions/>
  <pageMargins left="0.5118110236220472" right="0.5118110236220472" top="0.5118110236220472" bottom="0.5118110236220472" header="0.31496062992125984" footer="0.31496062992125984"/>
  <pageSetup fitToHeight="0" fitToWidth="1" horizontalDpi="600" verticalDpi="600" orientation="landscape" paperSize="8" scale="95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D4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6" ht="13.5">
      <c r="A1" s="8" t="s">
        <v>6</v>
      </c>
      <c r="B1" s="9" t="s">
        <v>16</v>
      </c>
      <c r="C1" s="8" t="s">
        <v>6</v>
      </c>
      <c r="D1" s="9" t="s">
        <v>16</v>
      </c>
      <c r="E1" s="8" t="s">
        <v>6</v>
      </c>
      <c r="F1" s="9" t="s">
        <v>16</v>
      </c>
      <c r="G1" s="8" t="s">
        <v>6</v>
      </c>
      <c r="H1" s="9" t="s">
        <v>16</v>
      </c>
      <c r="I1" s="8" t="s">
        <v>6</v>
      </c>
      <c r="J1" s="9" t="s">
        <v>16</v>
      </c>
      <c r="K1" s="8" t="s">
        <v>6</v>
      </c>
      <c r="L1" s="9" t="s">
        <v>16</v>
      </c>
      <c r="M1" s="8" t="s">
        <v>6</v>
      </c>
      <c r="N1" s="9" t="s">
        <v>16</v>
      </c>
      <c r="O1" s="8" t="s">
        <v>6</v>
      </c>
      <c r="P1" s="9" t="s">
        <v>16</v>
      </c>
      <c r="Q1" s="8" t="s">
        <v>6</v>
      </c>
      <c r="R1" s="9" t="s">
        <v>16</v>
      </c>
      <c r="S1" s="8" t="s">
        <v>6</v>
      </c>
      <c r="T1" s="9" t="s">
        <v>16</v>
      </c>
      <c r="U1" s="8" t="s">
        <v>6</v>
      </c>
      <c r="V1" s="9" t="s">
        <v>16</v>
      </c>
      <c r="W1" s="8" t="s">
        <v>6</v>
      </c>
      <c r="X1" s="9" t="s">
        <v>16</v>
      </c>
      <c r="Y1" s="8" t="s">
        <v>6</v>
      </c>
      <c r="Z1" s="9" t="s">
        <v>16</v>
      </c>
      <c r="AA1" s="8" t="s">
        <v>6</v>
      </c>
      <c r="AB1" s="9" t="s">
        <v>16</v>
      </c>
      <c r="AC1" s="8" t="s">
        <v>6</v>
      </c>
      <c r="AD1" s="9" t="s">
        <v>16</v>
      </c>
      <c r="AE1" s="8" t="s">
        <v>6</v>
      </c>
      <c r="AF1" s="9" t="s">
        <v>16</v>
      </c>
      <c r="AG1" s="8" t="s">
        <v>6</v>
      </c>
      <c r="AH1" s="9" t="s">
        <v>16</v>
      </c>
      <c r="AI1" s="8" t="s">
        <v>6</v>
      </c>
      <c r="AJ1" s="9" t="s">
        <v>16</v>
      </c>
      <c r="AK1" s="8" t="s">
        <v>6</v>
      </c>
      <c r="AL1" s="9" t="s">
        <v>16</v>
      </c>
      <c r="AM1" s="8" t="s">
        <v>6</v>
      </c>
      <c r="AN1" s="9" t="s">
        <v>16</v>
      </c>
      <c r="AO1" s="8" t="s">
        <v>6</v>
      </c>
      <c r="AP1" s="9" t="s">
        <v>16</v>
      </c>
      <c r="AQ1" s="8" t="s">
        <v>6</v>
      </c>
      <c r="AR1" s="9" t="s">
        <v>16</v>
      </c>
      <c r="AS1" s="8" t="s">
        <v>6</v>
      </c>
      <c r="AT1" s="9" t="s">
        <v>16</v>
      </c>
      <c r="AU1" s="8" t="s">
        <v>6</v>
      </c>
      <c r="AV1" s="9" t="s">
        <v>16</v>
      </c>
      <c r="AW1" s="8" t="s">
        <v>6</v>
      </c>
      <c r="AX1" s="9" t="s">
        <v>16</v>
      </c>
      <c r="AY1" s="8" t="s">
        <v>6</v>
      </c>
      <c r="AZ1" s="9" t="s">
        <v>16</v>
      </c>
      <c r="BA1" s="8" t="s">
        <v>6</v>
      </c>
      <c r="BB1" s="9" t="s">
        <v>16</v>
      </c>
      <c r="BC1" s="8" t="s">
        <v>6</v>
      </c>
      <c r="BD1" s="9" t="s">
        <v>16</v>
      </c>
    </row>
    <row r="2" spans="1:56" ht="14.25" thickBot="1">
      <c r="A2" s="10">
        <v>1</v>
      </c>
      <c r="B2" s="11">
        <v>0</v>
      </c>
      <c r="C2" s="10">
        <v>1</v>
      </c>
      <c r="D2" s="11">
        <v>1</v>
      </c>
      <c r="E2" s="10">
        <v>1</v>
      </c>
      <c r="F2" s="11">
        <v>2</v>
      </c>
      <c r="G2" s="10">
        <v>1</v>
      </c>
      <c r="H2" s="11">
        <v>3</v>
      </c>
      <c r="I2" s="10">
        <v>1</v>
      </c>
      <c r="J2" s="11">
        <v>4</v>
      </c>
      <c r="K2" s="10">
        <v>1</v>
      </c>
      <c r="L2" s="11">
        <v>5</v>
      </c>
      <c r="M2" s="10">
        <v>1</v>
      </c>
      <c r="N2" s="11">
        <v>6</v>
      </c>
      <c r="O2" s="10">
        <v>1</v>
      </c>
      <c r="P2" s="11">
        <v>7</v>
      </c>
      <c r="Q2" s="10">
        <v>1</v>
      </c>
      <c r="R2" s="11">
        <v>8</v>
      </c>
      <c r="S2" s="10">
        <v>1</v>
      </c>
      <c r="T2" s="11">
        <v>9</v>
      </c>
      <c r="U2" s="10">
        <v>1</v>
      </c>
      <c r="V2" s="11">
        <v>10</v>
      </c>
      <c r="W2" s="10">
        <v>1</v>
      </c>
      <c r="X2" s="11">
        <v>11</v>
      </c>
      <c r="Y2" s="10">
        <v>1</v>
      </c>
      <c r="Z2" s="11">
        <v>12</v>
      </c>
      <c r="AA2" s="10">
        <v>1</v>
      </c>
      <c r="AB2" s="11">
        <v>13</v>
      </c>
      <c r="AC2" s="10">
        <v>1</v>
      </c>
      <c r="AD2" s="11">
        <v>14</v>
      </c>
      <c r="AE2" s="10">
        <v>1</v>
      </c>
      <c r="AF2" s="11">
        <v>15</v>
      </c>
      <c r="AG2" s="10">
        <v>1</v>
      </c>
      <c r="AH2" s="11">
        <v>16</v>
      </c>
      <c r="AI2" s="10">
        <v>1</v>
      </c>
      <c r="AJ2" s="11">
        <v>17</v>
      </c>
      <c r="AK2" s="10">
        <v>1</v>
      </c>
      <c r="AL2" s="11">
        <v>18</v>
      </c>
      <c r="AM2" s="10">
        <v>1</v>
      </c>
      <c r="AN2" s="11">
        <v>19</v>
      </c>
      <c r="AO2" s="10">
        <v>1</v>
      </c>
      <c r="AP2" s="11">
        <v>20</v>
      </c>
      <c r="AQ2" s="10">
        <v>1</v>
      </c>
      <c r="AR2" s="11">
        <v>21</v>
      </c>
      <c r="AS2" s="10">
        <v>1</v>
      </c>
      <c r="AT2" s="11">
        <v>22</v>
      </c>
      <c r="AU2" s="10">
        <v>1</v>
      </c>
      <c r="AV2" s="11">
        <v>23</v>
      </c>
      <c r="AW2" s="10">
        <v>1</v>
      </c>
      <c r="AX2" s="11">
        <v>24</v>
      </c>
      <c r="AY2" s="10">
        <v>1</v>
      </c>
      <c r="AZ2" s="11">
        <v>25</v>
      </c>
      <c r="BA2" s="10">
        <v>1</v>
      </c>
      <c r="BB2" s="11">
        <v>26</v>
      </c>
      <c r="BC2" s="10">
        <v>1</v>
      </c>
      <c r="BD2" s="11">
        <v>27</v>
      </c>
    </row>
    <row r="3" ht="14.25" thickBot="1"/>
    <row r="4" spans="1:4" ht="13.5">
      <c r="A4" s="1" t="s">
        <v>104</v>
      </c>
      <c r="B4" s="2" t="s">
        <v>54</v>
      </c>
      <c r="C4" s="1"/>
      <c r="D4" s="2"/>
    </row>
    <row r="5" spans="1:4" ht="14.25" thickBot="1">
      <c r="A5" s="3" t="s">
        <v>55</v>
      </c>
      <c r="B5" s="4">
        <v>1</v>
      </c>
      <c r="C5" s="3"/>
      <c r="D5" s="4"/>
    </row>
    <row r="6" spans="1:4" ht="13.5">
      <c r="A6" s="1" t="s">
        <v>104</v>
      </c>
      <c r="B6" s="2" t="s">
        <v>54</v>
      </c>
      <c r="C6" s="1"/>
      <c r="D6" s="2"/>
    </row>
    <row r="7" spans="1:4" ht="14.25" thickBot="1">
      <c r="A7" s="3" t="s">
        <v>56</v>
      </c>
      <c r="B7" s="4">
        <f>1</f>
        <v>1</v>
      </c>
      <c r="C7" s="3"/>
      <c r="D7" s="4"/>
    </row>
    <row r="8" spans="1:4" ht="13.5">
      <c r="A8" s="1" t="s">
        <v>104</v>
      </c>
      <c r="B8" s="2" t="s">
        <v>54</v>
      </c>
      <c r="C8" s="1"/>
      <c r="D8" s="2"/>
    </row>
    <row r="9" spans="1:4" ht="14.25" thickBot="1">
      <c r="A9" s="3" t="s">
        <v>57</v>
      </c>
      <c r="B9" s="4">
        <f>1</f>
        <v>1</v>
      </c>
      <c r="C9" s="3"/>
      <c r="D9" s="4"/>
    </row>
    <row r="10" spans="1:4" ht="13.5">
      <c r="A10" s="1" t="s">
        <v>104</v>
      </c>
      <c r="B10" s="2" t="s">
        <v>54</v>
      </c>
      <c r="C10" s="1"/>
      <c r="D10" s="2"/>
    </row>
    <row r="11" spans="1:4" ht="14.25" thickBot="1">
      <c r="A11" s="3" t="s">
        <v>58</v>
      </c>
      <c r="B11" s="4">
        <f>1</f>
        <v>1</v>
      </c>
      <c r="C11" s="3"/>
      <c r="D11" s="4"/>
    </row>
    <row r="12" spans="1:4" ht="13.5">
      <c r="A12" s="1" t="s">
        <v>104</v>
      </c>
      <c r="B12" s="2" t="s">
        <v>54</v>
      </c>
      <c r="C12" s="1"/>
      <c r="D12" s="2"/>
    </row>
    <row r="13" spans="1:4" ht="14.25" thickBot="1">
      <c r="A13" s="3" t="s">
        <v>110</v>
      </c>
      <c r="B13" s="4">
        <f>1</f>
        <v>1</v>
      </c>
      <c r="C13" s="3"/>
      <c r="D13" s="4"/>
    </row>
    <row r="14" spans="1:4" ht="13.5">
      <c r="A14" s="1" t="s">
        <v>104</v>
      </c>
      <c r="B14" s="2" t="s">
        <v>54</v>
      </c>
      <c r="C14" s="1"/>
      <c r="D14" s="2"/>
    </row>
    <row r="15" spans="1:4" ht="14.25" thickBot="1">
      <c r="A15" s="3" t="s">
        <v>60</v>
      </c>
      <c r="B15" s="4">
        <f>1</f>
        <v>1</v>
      </c>
      <c r="C15" s="3"/>
      <c r="D15" s="4"/>
    </row>
    <row r="16" spans="1:4" ht="13.5">
      <c r="A16" s="1" t="s">
        <v>104</v>
      </c>
      <c r="B16" s="2" t="s">
        <v>54</v>
      </c>
      <c r="C16" s="1"/>
      <c r="D16" s="2"/>
    </row>
    <row r="17" spans="1:4" ht="14.25" thickBot="1">
      <c r="A17" s="3" t="s">
        <v>59</v>
      </c>
      <c r="B17" s="4">
        <f>1</f>
        <v>1</v>
      </c>
      <c r="C17" s="3"/>
      <c r="D17" s="4"/>
    </row>
    <row r="18" spans="1:4" ht="13.5">
      <c r="A18" s="1" t="s">
        <v>104</v>
      </c>
      <c r="B18" s="2" t="s">
        <v>54</v>
      </c>
      <c r="C18" s="1"/>
      <c r="D18" s="2"/>
    </row>
    <row r="19" spans="1:4" ht="14.25" thickBot="1">
      <c r="A19" s="3" t="s">
        <v>113</v>
      </c>
      <c r="B19" s="4">
        <f>1</f>
        <v>1</v>
      </c>
      <c r="C19" s="3"/>
      <c r="D19" s="4"/>
    </row>
    <row r="20" spans="1:4" ht="13.5">
      <c r="A20" s="1" t="s">
        <v>104</v>
      </c>
      <c r="B20" s="13" t="s">
        <v>54</v>
      </c>
      <c r="C20" s="12"/>
      <c r="D20" s="13"/>
    </row>
    <row r="21" spans="1:4" ht="14.25" thickBot="1">
      <c r="A21" s="3" t="s">
        <v>61</v>
      </c>
      <c r="B21" s="4">
        <v>1</v>
      </c>
      <c r="C21" s="3"/>
      <c r="D21" s="4"/>
    </row>
    <row r="22" spans="1:4" ht="13.5">
      <c r="A22" s="1" t="s">
        <v>104</v>
      </c>
      <c r="B22" s="2" t="s">
        <v>54</v>
      </c>
      <c r="C22" s="1"/>
      <c r="D22" s="2"/>
    </row>
    <row r="23" spans="1:4" ht="14.25" thickBot="1">
      <c r="A23" s="3" t="s">
        <v>62</v>
      </c>
      <c r="B23" s="4">
        <f>1</f>
        <v>1</v>
      </c>
      <c r="C23" s="3"/>
      <c r="D23" s="4"/>
    </row>
    <row r="24" spans="1:4" ht="13.5">
      <c r="A24" s="5" t="s">
        <v>54</v>
      </c>
      <c r="B24" s="6"/>
      <c r="C24" s="6"/>
      <c r="D24" s="6"/>
    </row>
    <row r="25" spans="1:4" ht="14.25" thickBot="1">
      <c r="A25" s="7">
        <f>1</f>
        <v>1</v>
      </c>
      <c r="B25" s="6"/>
      <c r="C25" s="6"/>
      <c r="D25" s="6"/>
    </row>
    <row r="27" spans="1:4" ht="13.5">
      <c r="A27" s="14" t="s">
        <v>76</v>
      </c>
      <c r="C27">
        <v>1</v>
      </c>
      <c r="D27" t="s">
        <v>89</v>
      </c>
    </row>
    <row r="28" spans="1:4" ht="13.5">
      <c r="A28" s="14" t="s">
        <v>77</v>
      </c>
      <c r="D28" t="s">
        <v>90</v>
      </c>
    </row>
    <row r="29" spans="1:3" ht="13.5">
      <c r="A29" s="14" t="s">
        <v>78</v>
      </c>
      <c r="C29">
        <f>IF('提出用'!Y9&gt;0,'提出用'!Y9,"")</f>
      </c>
    </row>
    <row r="30" spans="1:4" ht="13.5">
      <c r="A30" s="14" t="s">
        <v>79</v>
      </c>
      <c r="C30">
        <v>1</v>
      </c>
      <c r="D30" t="s">
        <v>91</v>
      </c>
    </row>
    <row r="31" spans="1:7" ht="13.5">
      <c r="A31" s="14" t="s">
        <v>81</v>
      </c>
      <c r="C31">
        <v>2</v>
      </c>
      <c r="D31" t="s">
        <v>92</v>
      </c>
      <c r="G31" s="14"/>
    </row>
    <row r="32" spans="1:4" ht="13.5">
      <c r="A32" s="14" t="s">
        <v>82</v>
      </c>
      <c r="C32">
        <v>3</v>
      </c>
      <c r="D32" t="s">
        <v>93</v>
      </c>
    </row>
    <row r="33" spans="1:4" ht="13.5">
      <c r="A33" s="14" t="s">
        <v>80</v>
      </c>
      <c r="C33">
        <v>4</v>
      </c>
      <c r="D33" t="s">
        <v>94</v>
      </c>
    </row>
    <row r="34" spans="1:4" ht="13.5">
      <c r="A34" s="14" t="s">
        <v>83</v>
      </c>
      <c r="C34">
        <v>5</v>
      </c>
      <c r="D34" t="s">
        <v>95</v>
      </c>
    </row>
    <row r="35" spans="1:4" ht="13.5">
      <c r="A35" s="14" t="s">
        <v>84</v>
      </c>
      <c r="C35">
        <v>6</v>
      </c>
      <c r="D35" t="s">
        <v>96</v>
      </c>
    </row>
    <row r="36" ht="13.5">
      <c r="A36" s="14" t="s">
        <v>85</v>
      </c>
    </row>
    <row r="37" spans="1:4" ht="13.5">
      <c r="A37" s="14" t="s">
        <v>86</v>
      </c>
      <c r="C37">
        <v>1</v>
      </c>
      <c r="D37" t="s">
        <v>98</v>
      </c>
    </row>
    <row r="38" spans="1:4" ht="13.5">
      <c r="A38" s="14" t="s">
        <v>87</v>
      </c>
      <c r="C38">
        <v>2</v>
      </c>
      <c r="D38" t="s">
        <v>99</v>
      </c>
    </row>
    <row r="39" spans="1:4" ht="13.5">
      <c r="A39">
        <f>IF('提出用'!V6&gt;0,'提出用'!V6,"")</f>
      </c>
      <c r="C39">
        <v>3</v>
      </c>
      <c r="D39" t="s">
        <v>100</v>
      </c>
    </row>
    <row r="40" ht="13.5">
      <c r="A40">
        <f>IF('提出用'!W6&gt;0,'提出用'!W6,"")</f>
      </c>
    </row>
    <row r="41" ht="13.5">
      <c r="A41">
        <f>IF('提出用'!X6&gt;0,'提出用'!X6,"")</f>
      </c>
    </row>
    <row r="42" ht="13.5">
      <c r="A42">
        <f>IF('提出用'!Y6&gt;0,'提出用'!Y6,"")</f>
      </c>
    </row>
    <row r="43" ht="13.5">
      <c r="A43">
        <f>IF('提出用'!Z6&gt;0,'提出用'!Z6,"")</f>
      </c>
    </row>
  </sheetData>
  <sheetProtection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Umezawa</dc:creator>
  <cp:keywords/>
  <dc:description/>
  <cp:lastModifiedBy>私教連 東京</cp:lastModifiedBy>
  <cp:lastPrinted>2024-04-23T05:02:56Z</cp:lastPrinted>
  <dcterms:created xsi:type="dcterms:W3CDTF">2014-05-26T01:50:17Z</dcterms:created>
  <dcterms:modified xsi:type="dcterms:W3CDTF">2024-04-23T05:02:59Z</dcterms:modified>
  <cp:category/>
  <cp:version/>
  <cp:contentType/>
  <cp:contentStatus/>
</cp:coreProperties>
</file>